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180" windowWidth="24240" windowHeight="13605"/>
  </bookViews>
  <sheets>
    <sheet name="туб. дисп." sheetId="1" r:id="rId1"/>
  </sheets>
  <definedNames>
    <definedName name="_xlnm.Print_Titles" localSheetId="0">'туб. дисп.'!$A:$B</definedName>
    <definedName name="_xlnm.Print_Area" localSheetId="0">'туб. дисп.'!$A$1:$DQ$26</definedName>
  </definedNames>
  <calcPr calcId="124519"/>
</workbook>
</file>

<file path=xl/calcChain.xml><?xml version="1.0" encoding="utf-8"?>
<calcChain xmlns="http://schemas.openxmlformats.org/spreadsheetml/2006/main">
  <c r="DO6" i="1"/>
  <c r="DP6"/>
  <c r="DO7"/>
  <c r="DP7"/>
  <c r="DO8"/>
  <c r="DP8"/>
  <c r="DO9"/>
  <c r="DP9"/>
  <c r="DO10"/>
  <c r="DP10"/>
  <c r="DO11"/>
  <c r="DP11"/>
  <c r="DO12"/>
  <c r="DP12"/>
  <c r="DO13"/>
  <c r="DP13"/>
  <c r="DO14"/>
  <c r="DP14"/>
  <c r="DO15"/>
  <c r="DP15"/>
  <c r="DO16"/>
  <c r="DP16"/>
  <c r="DO17"/>
  <c r="DP17"/>
  <c r="DO18"/>
  <c r="DP18"/>
  <c r="DO19"/>
  <c r="DP19"/>
  <c r="DO20"/>
  <c r="DP20"/>
  <c r="DP5"/>
  <c r="DO5"/>
  <c r="CH5"/>
  <c r="CB9"/>
  <c r="CB7"/>
  <c r="CR20" l="1"/>
  <c r="CR19"/>
  <c r="CR18"/>
  <c r="CR17"/>
  <c r="CR16"/>
  <c r="CR15"/>
  <c r="CR14"/>
  <c r="CR13"/>
  <c r="CR12"/>
  <c r="CR11"/>
  <c r="CR10"/>
  <c r="CR9"/>
  <c r="CR8"/>
  <c r="CR7"/>
  <c r="CR6"/>
  <c r="CR5"/>
  <c r="DD19" l="1"/>
  <c r="DD20"/>
  <c r="DD18"/>
  <c r="DD17"/>
  <c r="DD16"/>
  <c r="DD15"/>
  <c r="DD14"/>
  <c r="DD13"/>
  <c r="DD12"/>
  <c r="DD11"/>
  <c r="DD10"/>
  <c r="DD9"/>
  <c r="DD8"/>
  <c r="DD7"/>
  <c r="DD6"/>
  <c r="DD5"/>
  <c r="DK6" l="1"/>
  <c r="DK7"/>
  <c r="DK8"/>
  <c r="DK10"/>
  <c r="DK11"/>
  <c r="DK12"/>
  <c r="DK13"/>
  <c r="DK14"/>
  <c r="DK15"/>
  <c r="DK16"/>
  <c r="DK17"/>
  <c r="DK18"/>
  <c r="DK19"/>
  <c r="DK20"/>
  <c r="DK5"/>
  <c r="BG6" l="1"/>
  <c r="BI6" s="1"/>
  <c r="BG10"/>
  <c r="BI10" s="1"/>
  <c r="BG11"/>
  <c r="BG12"/>
  <c r="BI12" s="1"/>
  <c r="BG14"/>
  <c r="BG16"/>
  <c r="BG19"/>
  <c r="BG20"/>
  <c r="BA6"/>
  <c r="BA7"/>
  <c r="BA8"/>
  <c r="BA9"/>
  <c r="BA10"/>
  <c r="BA11"/>
  <c r="BA12"/>
  <c r="BA13"/>
  <c r="BA14"/>
  <c r="BA15"/>
  <c r="BA16"/>
  <c r="BA17"/>
  <c r="BA18"/>
  <c r="BA19"/>
  <c r="BA20"/>
  <c r="BA5"/>
  <c r="AU6"/>
  <c r="AU7"/>
  <c r="AU8"/>
  <c r="AU9"/>
  <c r="AU10"/>
  <c r="AU11"/>
  <c r="AU12"/>
  <c r="AU13"/>
  <c r="AU14"/>
  <c r="AU15"/>
  <c r="AU16"/>
  <c r="AU17"/>
  <c r="AU18"/>
  <c r="AU19"/>
  <c r="AU20"/>
  <c r="AU5"/>
  <c r="E6" l="1"/>
  <c r="E7"/>
  <c r="E8"/>
  <c r="G8" s="1"/>
  <c r="G9"/>
  <c r="E10"/>
  <c r="G10" s="1"/>
  <c r="E11"/>
  <c r="E12"/>
  <c r="G12" s="1"/>
  <c r="E13"/>
  <c r="E14"/>
  <c r="G14" s="1"/>
  <c r="E15"/>
  <c r="G15" s="1"/>
  <c r="E16"/>
  <c r="E17"/>
  <c r="G17" s="1"/>
  <c r="E18"/>
  <c r="E19"/>
  <c r="G19" s="1"/>
  <c r="E20"/>
  <c r="G20" s="1"/>
  <c r="E5"/>
  <c r="G5" s="1"/>
  <c r="DQ17" l="1"/>
  <c r="DQ19"/>
  <c r="DQ15"/>
  <c r="CZ20"/>
  <c r="CZ19"/>
  <c r="CZ18"/>
  <c r="CZ17"/>
  <c r="CZ16"/>
  <c r="CZ15"/>
  <c r="CZ14"/>
  <c r="CZ13"/>
  <c r="CZ12"/>
  <c r="CZ11"/>
  <c r="CZ10"/>
  <c r="CZ9"/>
  <c r="CZ8"/>
  <c r="CZ7"/>
  <c r="CZ6"/>
  <c r="CZ5"/>
  <c r="CK6"/>
  <c r="CK7"/>
  <c r="CK8"/>
  <c r="CK9"/>
  <c r="CK10"/>
  <c r="CK11"/>
  <c r="CK12"/>
  <c r="CK13"/>
  <c r="CK14"/>
  <c r="CK15"/>
  <c r="CK16"/>
  <c r="CK17"/>
  <c r="CK18"/>
  <c r="CK19"/>
  <c r="CK20"/>
  <c r="CK5"/>
  <c r="CE6"/>
  <c r="CE7"/>
  <c r="CE8"/>
  <c r="CE9"/>
  <c r="CE10"/>
  <c r="CE11"/>
  <c r="CE12"/>
  <c r="CE13"/>
  <c r="CE14"/>
  <c r="CE15"/>
  <c r="CE16"/>
  <c r="CE17"/>
  <c r="CE18"/>
  <c r="CE19"/>
  <c r="CE20"/>
  <c r="CE5"/>
  <c r="BY7"/>
  <c r="BY8"/>
  <c r="BY9"/>
  <c r="BY10"/>
  <c r="BY11"/>
  <c r="BY14"/>
  <c r="BY15"/>
  <c r="BY16"/>
  <c r="BY17"/>
  <c r="BY18"/>
  <c r="BY20"/>
  <c r="BY6"/>
  <c r="BY5"/>
  <c r="BS7"/>
  <c r="BS8"/>
  <c r="BU8" s="1"/>
  <c r="BV8" s="1"/>
  <c r="BS9"/>
  <c r="BU9" s="1"/>
  <c r="BV9" s="1"/>
  <c r="BS10"/>
  <c r="BU10" s="1"/>
  <c r="BV10" s="1"/>
  <c r="BS11"/>
  <c r="BU11" s="1"/>
  <c r="BS12"/>
  <c r="BU12" s="1"/>
  <c r="BV12" s="1"/>
  <c r="BS13"/>
  <c r="BU13" s="1"/>
  <c r="BS14"/>
  <c r="BU14" s="1"/>
  <c r="BV14" s="1"/>
  <c r="BS15"/>
  <c r="BU15" s="1"/>
  <c r="BV15" s="1"/>
  <c r="BS16"/>
  <c r="BU16" s="1"/>
  <c r="BS17"/>
  <c r="BU17" s="1"/>
  <c r="BV17" s="1"/>
  <c r="BS18"/>
  <c r="BU18" s="1"/>
  <c r="BV18" s="1"/>
  <c r="BS19"/>
  <c r="BU19" s="1"/>
  <c r="BV19" s="1"/>
  <c r="BS20"/>
  <c r="BU20" s="1"/>
  <c r="BV20" s="1"/>
  <c r="BS6"/>
  <c r="BU6" s="1"/>
  <c r="BV6" s="1"/>
  <c r="BS5"/>
  <c r="BU5" s="1"/>
  <c r="BV5" s="1"/>
  <c r="BM7"/>
  <c r="BO7" s="1"/>
  <c r="BM8"/>
  <c r="BM9"/>
  <c r="BM10"/>
  <c r="BM11"/>
  <c r="BM12"/>
  <c r="BO12" s="1"/>
  <c r="BP12" s="1"/>
  <c r="BM13"/>
  <c r="BM14"/>
  <c r="BO14" s="1"/>
  <c r="BP14" s="1"/>
  <c r="BM15"/>
  <c r="BM16"/>
  <c r="BM17"/>
  <c r="BM18"/>
  <c r="BO18" s="1"/>
  <c r="BM19"/>
  <c r="BM20"/>
  <c r="BM6"/>
  <c r="BO6" s="1"/>
  <c r="BM5"/>
  <c r="BO5" s="1"/>
  <c r="DQ5" s="1"/>
  <c r="AI6"/>
  <c r="AI7"/>
  <c r="AI8"/>
  <c r="AI9"/>
  <c r="AI10"/>
  <c r="AI11"/>
  <c r="AI12"/>
  <c r="AI13"/>
  <c r="AI14"/>
  <c r="AI15"/>
  <c r="AI16"/>
  <c r="AI17"/>
  <c r="AI18"/>
  <c r="AI19"/>
  <c r="AI20"/>
  <c r="AI5"/>
  <c r="AF5"/>
  <c r="AC6"/>
  <c r="AC7"/>
  <c r="AC8"/>
  <c r="AC11"/>
  <c r="AC12"/>
  <c r="AC13"/>
  <c r="AC15"/>
  <c r="AC16"/>
  <c r="AC17"/>
  <c r="AC18"/>
  <c r="AC19"/>
  <c r="AC20"/>
  <c r="BP9"/>
  <c r="BJ10"/>
  <c r="BJ11"/>
  <c r="BJ9"/>
  <c r="DN20"/>
  <c r="DN19"/>
  <c r="DN18"/>
  <c r="DN17"/>
  <c r="DN16"/>
  <c r="DN15"/>
  <c r="DN14"/>
  <c r="DN13"/>
  <c r="DN12"/>
  <c r="DN11"/>
  <c r="DN10"/>
  <c r="DN9"/>
  <c r="DN8"/>
  <c r="DN7"/>
  <c r="DN6"/>
  <c r="DN5"/>
  <c r="DH20"/>
  <c r="DH19"/>
  <c r="DH18"/>
  <c r="DH17"/>
  <c r="DH16"/>
  <c r="DH15"/>
  <c r="DH14"/>
  <c r="DH13"/>
  <c r="DH12"/>
  <c r="DH11"/>
  <c r="DH10"/>
  <c r="DH9"/>
  <c r="DH8"/>
  <c r="DH7"/>
  <c r="DH6"/>
  <c r="DH5"/>
  <c r="CV20"/>
  <c r="CV19"/>
  <c r="CV18"/>
  <c r="CV17"/>
  <c r="CV16"/>
  <c r="CV15"/>
  <c r="CV14"/>
  <c r="CV13"/>
  <c r="CV12"/>
  <c r="CV11"/>
  <c r="CV10"/>
  <c r="CV9"/>
  <c r="CV8"/>
  <c r="CV7"/>
  <c r="CV6"/>
  <c r="CV5"/>
  <c r="CN20"/>
  <c r="CN19"/>
  <c r="CN18"/>
  <c r="CN17"/>
  <c r="CN16"/>
  <c r="CN15"/>
  <c r="CN14"/>
  <c r="CN13"/>
  <c r="CN12"/>
  <c r="CN11"/>
  <c r="CN10"/>
  <c r="CN9"/>
  <c r="CN8"/>
  <c r="CN7"/>
  <c r="CN6"/>
  <c r="CN5"/>
  <c r="CH20"/>
  <c r="CH19"/>
  <c r="CH18"/>
  <c r="CH17"/>
  <c r="CH16"/>
  <c r="CH15"/>
  <c r="CH14"/>
  <c r="CH13"/>
  <c r="CH12"/>
  <c r="CH11"/>
  <c r="CH10"/>
  <c r="CH9"/>
  <c r="CH8"/>
  <c r="CH7"/>
  <c r="CH6"/>
  <c r="CB20"/>
  <c r="CB19"/>
  <c r="CB18"/>
  <c r="CB17"/>
  <c r="CB16"/>
  <c r="CB15"/>
  <c r="CB14"/>
  <c r="CB13"/>
  <c r="CB12"/>
  <c r="CB11"/>
  <c r="CB10"/>
  <c r="CB8"/>
  <c r="CB6"/>
  <c r="CB5"/>
  <c r="BJ20"/>
  <c r="BJ16"/>
  <c r="BJ8"/>
  <c r="BJ6"/>
  <c r="BJ5"/>
  <c r="BD20"/>
  <c r="BD19"/>
  <c r="BD18"/>
  <c r="BD17"/>
  <c r="BD16"/>
  <c r="BD15"/>
  <c r="BD14"/>
  <c r="BD13"/>
  <c r="BD12"/>
  <c r="BD11"/>
  <c r="BD10"/>
  <c r="BD9"/>
  <c r="BD8"/>
  <c r="BD7"/>
  <c r="BD6"/>
  <c r="BD5"/>
  <c r="AX20"/>
  <c r="AX19"/>
  <c r="AX18"/>
  <c r="AX17"/>
  <c r="AX16"/>
  <c r="AX15"/>
  <c r="AX14"/>
  <c r="AX13"/>
  <c r="AX12"/>
  <c r="AX11"/>
  <c r="AX10"/>
  <c r="AX9"/>
  <c r="AX8"/>
  <c r="AX7"/>
  <c r="AX6"/>
  <c r="AX5"/>
  <c r="AR20"/>
  <c r="AR19"/>
  <c r="AR18"/>
  <c r="AR17"/>
  <c r="AR16"/>
  <c r="AR15"/>
  <c r="AR14"/>
  <c r="AR13"/>
  <c r="AR12"/>
  <c r="AR11"/>
  <c r="AR10"/>
  <c r="AR9"/>
  <c r="AR8"/>
  <c r="AR7"/>
  <c r="AR6"/>
  <c r="AR5"/>
  <c r="AL20"/>
  <c r="AL19"/>
  <c r="AL18"/>
  <c r="AL17"/>
  <c r="AL16"/>
  <c r="AL15"/>
  <c r="AL14"/>
  <c r="AL13"/>
  <c r="AL12"/>
  <c r="AL11"/>
  <c r="AL10"/>
  <c r="AL9"/>
  <c r="AL8"/>
  <c r="AL7"/>
  <c r="AL6"/>
  <c r="AL5"/>
  <c r="AF20"/>
  <c r="AF19"/>
  <c r="AF18"/>
  <c r="AF17"/>
  <c r="AF16"/>
  <c r="AF15"/>
  <c r="AF14"/>
  <c r="AF13"/>
  <c r="AF12"/>
  <c r="AF11"/>
  <c r="AF10"/>
  <c r="AF9"/>
  <c r="AF8"/>
  <c r="AF7"/>
  <c r="AF6"/>
  <c r="Z20"/>
  <c r="Z19"/>
  <c r="Z18"/>
  <c r="Z17"/>
  <c r="Z16"/>
  <c r="Z15"/>
  <c r="Z14"/>
  <c r="Z13"/>
  <c r="Z12"/>
  <c r="Z11"/>
  <c r="Z10"/>
  <c r="Z9"/>
  <c r="Z8"/>
  <c r="Z7"/>
  <c r="Z6"/>
  <c r="Z5"/>
  <c r="T20"/>
  <c r="T19"/>
  <c r="T18"/>
  <c r="T17"/>
  <c r="T16"/>
  <c r="T15"/>
  <c r="T14"/>
  <c r="T13"/>
  <c r="T12"/>
  <c r="T11"/>
  <c r="T10"/>
  <c r="T9"/>
  <c r="T8"/>
  <c r="T7"/>
  <c r="T6"/>
  <c r="T5"/>
  <c r="N20"/>
  <c r="N19"/>
  <c r="N18"/>
  <c r="N17"/>
  <c r="N16"/>
  <c r="N15"/>
  <c r="N14"/>
  <c r="N13"/>
  <c r="N12"/>
  <c r="N11"/>
  <c r="N10"/>
  <c r="N9"/>
  <c r="N8"/>
  <c r="N7"/>
  <c r="N6"/>
  <c r="N5"/>
  <c r="H9"/>
  <c r="W6"/>
  <c r="W7"/>
  <c r="W8"/>
  <c r="W9"/>
  <c r="W10"/>
  <c r="W11"/>
  <c r="W12"/>
  <c r="W13"/>
  <c r="W14"/>
  <c r="W15"/>
  <c r="W16"/>
  <c r="W17"/>
  <c r="W18"/>
  <c r="W19"/>
  <c r="W20"/>
  <c r="W5"/>
  <c r="BJ7"/>
  <c r="BJ12"/>
  <c r="BJ13"/>
  <c r="BJ14"/>
  <c r="BJ15"/>
  <c r="BJ17"/>
  <c r="BJ18"/>
  <c r="BJ19"/>
  <c r="BV7"/>
  <c r="BP20"/>
  <c r="BP19"/>
  <c r="BP17"/>
  <c r="BP16"/>
  <c r="BP15"/>
  <c r="BP13"/>
  <c r="BP11"/>
  <c r="BP10"/>
  <c r="BP8"/>
  <c r="BP5"/>
  <c r="H20"/>
  <c r="H19"/>
  <c r="H17"/>
  <c r="H16"/>
  <c r="H15"/>
  <c r="H14"/>
  <c r="H12"/>
  <c r="H10"/>
  <c r="H6"/>
  <c r="H8"/>
  <c r="H13"/>
  <c r="H5"/>
  <c r="H18"/>
  <c r="H11"/>
  <c r="H7"/>
  <c r="BP18" l="1"/>
  <c r="DQ18"/>
  <c r="DQ12"/>
  <c r="DQ8"/>
  <c r="DQ14"/>
  <c r="BV16"/>
  <c r="DQ16"/>
  <c r="BP6"/>
  <c r="DQ6"/>
  <c r="BV13"/>
  <c r="DQ13"/>
  <c r="BP7"/>
  <c r="DQ7"/>
  <c r="BV11"/>
  <c r="DQ11"/>
  <c r="DQ9"/>
  <c r="DQ20"/>
  <c r="DQ10"/>
</calcChain>
</file>

<file path=xl/sharedStrings.xml><?xml version="1.0" encoding="utf-8"?>
<sst xmlns="http://schemas.openxmlformats.org/spreadsheetml/2006/main" count="251" uniqueCount="129">
  <si>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</si>
  <si>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</si>
  <si>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>Показатель необоснованной госпитализации</t>
  </si>
  <si>
    <t xml:space="preserve">Показатель необоснованного отклонения лечебно-диагностических мероприятий от клинических протоколов </t>
  </si>
  <si>
    <t xml:space="preserve">Летальность в стационаре </t>
  </si>
  <si>
    <t>Летальность при плановой госпитализации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</si>
  <si>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</si>
  <si>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</si>
  <si>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</si>
  <si>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</si>
  <si>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</si>
  <si>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Показатель ВБИ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</si>
  <si>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</si>
  <si>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</si>
  <si>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</si>
  <si>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</si>
  <si>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</si>
  <si>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</si>
  <si>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</si>
  <si>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</si>
  <si>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</si>
  <si>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</si>
  <si>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</si>
  <si>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</si>
  <si>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</si>
  <si>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70% и выше -30</t>
  </si>
  <si>
    <t>Число случаев необосн. госп. * 100</t>
  </si>
  <si>
    <t>число случаев госпитализации</t>
  </si>
  <si>
    <t>0%-30; до 5%-20; 2-10%-10; выше 10%-0</t>
  </si>
  <si>
    <t>Число случаев необосн. откл. леч-диагн. мероприятий от клин-х протоколов * 100</t>
  </si>
  <si>
    <t>общее число выбывших из стац</t>
  </si>
  <si>
    <t>Количество умерших * 100</t>
  </si>
  <si>
    <t xml:space="preserve">количество выбывших больных </t>
  </si>
  <si>
    <t>до 2%-20</t>
  </si>
  <si>
    <t>Число умерших больных, поступивших в плановом порядке * 100</t>
  </si>
  <si>
    <t>общее число плановых больных</t>
  </si>
  <si>
    <t>до 1%-40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</si>
  <si>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</si>
  <si>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</si>
  <si>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</si>
  <si>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показатель прошлого года</t>
  </si>
  <si>
    <t>0-30; до 3-20, 3-5 -10; от 5 - 0</t>
  </si>
  <si>
    <t>Межд.-40; высшая-30; 1-20; 2-10; без катег.-20</t>
  </si>
  <si>
    <t>Отсутс.-20</t>
  </si>
  <si>
    <t>Число случаев ВБИ*100</t>
  </si>
  <si>
    <t>число выбывших пациентов</t>
  </si>
  <si>
    <t>до 3%-20; выше 3%-0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</si>
  <si>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</si>
  <si>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</si>
  <si>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</si>
  <si>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</si>
  <si>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</si>
  <si>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</si>
  <si>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</si>
  <si>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</si>
  <si>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</si>
  <si>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</si>
  <si>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</si>
  <si>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</si>
  <si>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</si>
  <si>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</si>
  <si>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</si>
  <si>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</si>
  <si>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</si>
  <si>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</si>
  <si>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</si>
  <si>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</si>
  <si>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</si>
  <si>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</si>
  <si>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</si>
  <si>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Индикаторы оценки качества оказываемой медицинской помощи для противотуберкулезных диспансеров</t>
  </si>
  <si>
    <t>Показатель повторного незапланированного поступления в течение месяца по поводу одного и того же заболевания</t>
  </si>
  <si>
    <t>Число выбывших из стационара из числа повторно госп-х * 100</t>
  </si>
  <si>
    <t>общее число выбывших из стационара</t>
  </si>
  <si>
    <t>Показатель случаев  расхождения основного клинического и патологоанатомического диагнозов</t>
  </si>
  <si>
    <t>Кол-во случ. расх. диагн.*100</t>
  </si>
  <si>
    <t xml:space="preserve">кол-во вскрытых умерших </t>
  </si>
  <si>
    <t>Показатель послеоперационных осложнений</t>
  </si>
  <si>
    <t>Число послеоперационных осложнений * 100</t>
  </si>
  <si>
    <t>общее число прооперированных больных</t>
  </si>
  <si>
    <t>до 3%-30</t>
  </si>
  <si>
    <t>Послеоперационная летальность</t>
  </si>
  <si>
    <t>Количество умерших после оперативных вмешательств* 100</t>
  </si>
  <si>
    <t xml:space="preserve">общее число прооперированных больных </t>
  </si>
  <si>
    <t>до 1%-30</t>
  </si>
  <si>
    <t>Удельный вес закрытия полостей распадов у впервые выявленных больных туберкулезом</t>
  </si>
  <si>
    <t>Число впервые выявленных больных туберкулезом с закрытием полостей распадов * 100</t>
  </si>
  <si>
    <t>число всех впервые выявленных больных с туберкулезом</t>
  </si>
  <si>
    <t>85% и более-20</t>
  </si>
  <si>
    <t>Перевод в неактивную группу диспансерного учета больных туберкулезом</t>
  </si>
  <si>
    <t>Число переведенных в неактивную группу диспансерного учета больных туберкулезом * 100</t>
  </si>
  <si>
    <t>число диспансерных больных туберкулезом</t>
  </si>
  <si>
    <t>80% и более-30</t>
  </si>
  <si>
    <t>Динамика заболеваемости МЛУ ТБ среди детей</t>
  </si>
  <si>
    <t>0% и ниже - 30, рост до 5% - 20, рост 6-10% - 10, более 10% - 0</t>
  </si>
  <si>
    <t>Динамика показателя возникновения рецидивов туберкулеза</t>
  </si>
  <si>
    <t>Показатель заболеваемости контактных лиц в бациллярных очагах туберкулеза</t>
  </si>
  <si>
    <t>Число заболевших из очагов больных активной формой туберкулеза * 100</t>
  </si>
  <si>
    <t>всего контактных в очагах больных активной формой туберкулеза</t>
  </si>
  <si>
    <t xml:space="preserve">0% - 30, до 5% - 20, 5-10% - 10, выше 10% - 0 </t>
  </si>
  <si>
    <t>Государственное учреждение здравоохранения "Областной туберкулезный диспансер"г. Талдыкорган</t>
  </si>
  <si>
    <t>ГККП "Областной противотуберкулезный диспансер" УЗ Мангистауской области</t>
  </si>
  <si>
    <t>Государственное коммунальное предприятие на праве хозяйственного ведения "Межрайонный противотуберкулезный диспансер" Управления здравоохранения города Алматы</t>
  </si>
  <si>
    <t>Государственное коммунальное казенное предприятие "Противотуберкулезный диспансер города Астаны"</t>
  </si>
  <si>
    <t>нет</t>
  </si>
  <si>
    <t xml:space="preserve">Коммунальное государственное казенное предприятие "Павлодарский областной противотуберкулезный диспансер" </t>
  </si>
  <si>
    <t xml:space="preserve">Государственное коммунальное казенное предприятие «Акмолинский областной противотуберкулезный диспансер им. Коныратбека Курманбаева» </t>
  </si>
  <si>
    <t xml:space="preserve">Государственное коммунальное предприятие "Актюбинский областной противотуберкулезный диспансер" на праве хозяйственного ведения государственного учреждения </t>
  </si>
  <si>
    <t xml:space="preserve">Коммунальное государственное казенное предприятие "Атырауский областной противотуберкулезный диспансер" </t>
  </si>
  <si>
    <t>Коммунальное государственное предприятие на праве хозяйственного ведения "Восточно-Казахстанский областной противотуберкулезный диспансер"</t>
  </si>
  <si>
    <t xml:space="preserve">Коммунальное государственное учреждение «Жамбылский областной противотуберкулезный диспансер» </t>
  </si>
  <si>
    <t xml:space="preserve">Коммунальное государственное казенное предприятие "Областной противотуберкулезный диспансер" </t>
  </si>
  <si>
    <t xml:space="preserve">Государственное коммунальное предприятие на праве хозяйственного ведения "Областной противотуберкулезный диспансер" </t>
  </si>
  <si>
    <t xml:space="preserve">Коммунальное государственное учреждение "Костанайский областной противотуберкулезный диспансер" </t>
  </si>
  <si>
    <t>Коммунальное государственное учреждение "Областной противотуберкулезный диспансер"</t>
  </si>
  <si>
    <t xml:space="preserve">Государственное коммунальное учреждения "Кызылординский областной противотуберкулезный диспансер" </t>
  </si>
  <si>
    <t xml:space="preserve">Заболеваемость МЛУ ТБ среди детей на 100 тыс. населения </t>
  </si>
  <si>
    <t xml:space="preserve">Показатель возникновения рецидивов на 100 тыс. населения </t>
  </si>
  <si>
    <t>0%-20;     до 40%-15; 40-70%-10; 70-100%-0</t>
  </si>
  <si>
    <t>Уровень удовлетворенности населения качеством МП по данным соцопроса</t>
  </si>
  <si>
    <t>выше 40%-20</t>
  </si>
  <si>
    <t>более 50%- 10</t>
  </si>
  <si>
    <t>срок истек в 2014 году планируется в 2017г</t>
  </si>
  <si>
    <t>нет (запланирована на 4 кв.2016г.)</t>
  </si>
  <si>
    <t>Планируется прохождение аккредитации 01.11.2016 года</t>
  </si>
  <si>
    <t>2010 г. План - 2 полугодие 2016 г.</t>
  </si>
  <si>
    <t>есть 08.10.2010 - 08.10.2014</t>
  </si>
  <si>
    <t>на 3 года по 1 категории в октябре 2015г.</t>
  </si>
  <si>
    <t xml:space="preserve">серия Z-000139 от 08.10.2010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</si>
</sst>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2" fontId="8" fillId="2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justify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/>
    <xf numFmtId="0" fontId="9" fillId="0" borderId="1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justify"/>
    </xf>
    <xf numFmtId="165" fontId="3" fillId="0" borderId="0" xfId="0" applyNumberFormat="1" applyFont="1" applyFill="1" applyBorder="1"/>
    <xf numFmtId="166" fontId="10" fillId="0" borderId="0" xfId="0" applyNumberFormat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</cellXfs>
  <cellStyles count="4">
    <cellStyle name="Гиперссылка" xfId="2" builtinId="8" hidden="1"/>
    <cellStyle name="Обычный" xfId="0" builtinId="0"/>
    <cellStyle name="Обычный 2" xfId="1"/>
    <cellStyle name="Открывавшаяся гиперссылка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30"/>
  <sheetViews>
    <sheetView tabSelected="1" view="pageBreakPreview" zoomScale="77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T9" sqref="CT9"/>
    </sheetView>
  </sheetViews>
  <sheetFormatPr defaultColWidth="8.85546875" defaultRowHeight="15"/>
  <cols>
    <col min="1" max="1" width="17.42578125" style="1" customWidth="1"/>
    <col min="2" max="2" width="39.85546875" style="1" customWidth="1"/>
    <col min="3" max="3" width="10.28515625" style="1" customWidth="1"/>
    <col min="4" max="4" width="7.28515625" style="1" customWidth="1"/>
    <col min="5" max="5" width="11.140625" style="1" customWidth="1"/>
    <col min="6" max="8" width="6.42578125" style="1" customWidth="1"/>
    <col min="9" max="9" width="12.85546875" style="1" customWidth="1"/>
    <col min="10" max="10" width="7.85546875" style="1" customWidth="1"/>
    <col min="11" max="11" width="10.42578125" style="1" customWidth="1"/>
    <col min="12" max="12" width="8.7109375" style="1" customWidth="1"/>
    <col min="13" max="14" width="6.42578125" style="1" customWidth="1"/>
    <col min="15" max="15" width="8.7109375" style="1" customWidth="1"/>
    <col min="16" max="17" width="6.42578125" style="1" customWidth="1"/>
    <col min="18" max="18" width="14.42578125" style="1" customWidth="1"/>
    <col min="19" max="20" width="6.42578125" style="1" customWidth="1"/>
    <col min="21" max="21" width="12.85546875" style="1" customWidth="1"/>
    <col min="22" max="22" width="6.42578125" style="1" customWidth="1"/>
    <col min="23" max="23" width="11.42578125" style="1" customWidth="1"/>
    <col min="24" max="24" width="14.28515625" style="1" customWidth="1"/>
    <col min="25" max="26" width="6.42578125" style="1" customWidth="1"/>
    <col min="27" max="27" width="8.7109375" style="1" customWidth="1"/>
    <col min="28" max="28" width="6.42578125" style="1" customWidth="1"/>
    <col min="29" max="29" width="9" style="1" customWidth="1"/>
    <col min="30" max="30" width="8.7109375" style="1" customWidth="1"/>
    <col min="31" max="34" width="6.42578125" style="1" customWidth="1"/>
    <col min="35" max="35" width="9.140625" style="1" customWidth="1"/>
    <col min="36" max="38" width="6.42578125" style="1" customWidth="1"/>
    <col min="39" max="39" width="11.140625" style="1" customWidth="1"/>
    <col min="40" max="40" width="6.42578125" style="69" customWidth="1"/>
    <col min="41" max="41" width="7.42578125" style="1" customWidth="1"/>
    <col min="42" max="42" width="15" style="1" customWidth="1"/>
    <col min="43" max="46" width="6.42578125" style="1" customWidth="1"/>
    <col min="47" max="47" width="7.7109375" style="1" customWidth="1"/>
    <col min="48" max="50" width="6.42578125" style="1" customWidth="1"/>
    <col min="51" max="51" width="12.7109375" style="1" customWidth="1"/>
    <col min="52" max="52" width="6.42578125" style="1" customWidth="1"/>
    <col min="53" max="53" width="7.42578125" style="1" customWidth="1"/>
    <col min="54" max="56" width="6.42578125" style="1" customWidth="1"/>
    <col min="57" max="57" width="8.85546875" style="1" customWidth="1"/>
    <col min="58" max="58" width="6.42578125" style="1" customWidth="1"/>
    <col min="59" max="59" width="8.85546875" style="1" customWidth="1"/>
    <col min="60" max="60" width="6.140625" style="1" customWidth="1"/>
    <col min="61" max="61" width="5.85546875" style="1" customWidth="1"/>
    <col min="62" max="62" width="6.42578125" style="1" customWidth="1"/>
    <col min="63" max="63" width="11.42578125" style="1" customWidth="1"/>
    <col min="64" max="64" width="10" style="1" customWidth="1"/>
    <col min="65" max="66" width="6.42578125" style="1" customWidth="1"/>
    <col min="67" max="67" width="6.28515625" style="1" customWidth="1"/>
    <col min="68" max="68" width="6.42578125" style="1" customWidth="1"/>
    <col min="69" max="69" width="12" style="1" customWidth="1"/>
    <col min="70" max="70" width="8.140625" style="1" customWidth="1"/>
    <col min="71" max="71" width="10.85546875" style="1" customWidth="1"/>
    <col min="72" max="72" width="6.42578125" style="1" customWidth="1"/>
    <col min="73" max="73" width="6" style="1" customWidth="1"/>
    <col min="74" max="74" width="6.42578125" style="1" customWidth="1"/>
    <col min="75" max="75" width="10.42578125" style="1" customWidth="1"/>
    <col min="76" max="76" width="6.42578125" style="1" customWidth="1"/>
    <col min="77" max="77" width="9.28515625" style="1" customWidth="1"/>
    <col min="78" max="78" width="8.7109375" style="1" customWidth="1"/>
    <col min="79" max="80" width="6.42578125" style="1" customWidth="1"/>
    <col min="81" max="81" width="9.7109375" style="1" customWidth="1"/>
    <col min="82" max="82" width="6.42578125" style="1" customWidth="1"/>
    <col min="83" max="83" width="7.7109375" style="1" customWidth="1"/>
    <col min="84" max="84" width="8.42578125" style="1" customWidth="1"/>
    <col min="85" max="86" width="6.42578125" style="1" customWidth="1"/>
    <col min="87" max="87" width="8.42578125" style="1" customWidth="1"/>
    <col min="88" max="88" width="9.42578125" style="1" customWidth="1"/>
    <col min="89" max="89" width="10.42578125" style="1" customWidth="1"/>
    <col min="90" max="93" width="6.42578125" style="1" customWidth="1"/>
    <col min="94" max="94" width="7.85546875" style="1" customWidth="1"/>
    <col min="95" max="95" width="7.42578125" style="70" customWidth="1"/>
    <col min="96" max="96" width="6.42578125" style="1" customWidth="1"/>
    <col min="97" max="97" width="9.140625" style="71" customWidth="1"/>
    <col min="98" max="100" width="6.42578125" style="1" customWidth="1"/>
    <col min="101" max="101" width="8" style="1" customWidth="1"/>
    <col min="102" max="102" width="9" style="1" customWidth="1"/>
    <col min="103" max="104" width="6.42578125" style="1" customWidth="1"/>
    <col min="105" max="105" width="11.42578125" style="1" customWidth="1"/>
    <col min="106" max="106" width="16.42578125" style="1" customWidth="1"/>
    <col min="107" max="109" width="6.42578125" style="1" customWidth="1"/>
    <col min="110" max="110" width="8.42578125" style="1" customWidth="1"/>
    <col min="111" max="114" width="6.42578125" style="1" customWidth="1"/>
    <col min="115" max="115" width="7.85546875" style="1" customWidth="1"/>
    <col min="116" max="116" width="11.7109375" style="1" customWidth="1"/>
    <col min="117" max="118" width="6.42578125" style="1" customWidth="1"/>
    <col min="119" max="119" width="10.85546875" style="1" customWidth="1"/>
    <col min="120" max="120" width="12.140625" style="2" customWidth="1"/>
    <col min="121" max="121" width="14.42578125" style="2" customWidth="1"/>
    <col min="122" max="169" width="8.85546875" style="2"/>
    <col min="170" max="16384" width="8.85546875" style="1"/>
  </cols>
  <sheetData>
    <row r="1" spans="1:173" ht="51.75" customHeight="1" thickBot="1">
      <c r="B1" s="12"/>
      <c r="C1" s="72" t="s">
        <v>70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13"/>
      <c r="AA1" s="13"/>
      <c r="AB1" s="72" t="s">
        <v>70</v>
      </c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13"/>
      <c r="BD1" s="13"/>
      <c r="BE1" s="72" t="s">
        <v>70</v>
      </c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P1" s="13"/>
      <c r="CQ1" s="14"/>
      <c r="CR1" s="13"/>
      <c r="CS1" s="15"/>
      <c r="CT1" s="72" t="s">
        <v>70</v>
      </c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13"/>
    </row>
    <row r="2" spans="1:173" s="17" customFormat="1" ht="77.25" customHeight="1">
      <c r="A2" s="80" t="s">
        <v>0</v>
      </c>
      <c r="B2" s="82"/>
      <c r="C2" s="83" t="s">
        <v>1</v>
      </c>
      <c r="D2" s="83"/>
      <c r="E2" s="83"/>
      <c r="F2" s="83"/>
      <c r="G2" s="83"/>
      <c r="H2" s="83"/>
      <c r="I2" s="75" t="s">
        <v>71</v>
      </c>
      <c r="J2" s="76"/>
      <c r="K2" s="76"/>
      <c r="L2" s="76"/>
      <c r="M2" s="76"/>
      <c r="N2" s="77"/>
      <c r="O2" s="80" t="s">
        <v>2</v>
      </c>
      <c r="P2" s="81"/>
      <c r="Q2" s="81"/>
      <c r="R2" s="81"/>
      <c r="S2" s="81"/>
      <c r="T2" s="82"/>
      <c r="U2" s="75" t="s">
        <v>3</v>
      </c>
      <c r="V2" s="76"/>
      <c r="W2" s="76"/>
      <c r="X2" s="76"/>
      <c r="Y2" s="76"/>
      <c r="Z2" s="77"/>
      <c r="AA2" s="80" t="s">
        <v>74</v>
      </c>
      <c r="AB2" s="81"/>
      <c r="AC2" s="81"/>
      <c r="AD2" s="81"/>
      <c r="AE2" s="81"/>
      <c r="AF2" s="82"/>
      <c r="AG2" s="80" t="s">
        <v>77</v>
      </c>
      <c r="AH2" s="81"/>
      <c r="AI2" s="81"/>
      <c r="AJ2" s="81"/>
      <c r="AK2" s="81"/>
      <c r="AL2" s="82"/>
      <c r="AM2" s="80" t="s">
        <v>81</v>
      </c>
      <c r="AN2" s="81"/>
      <c r="AO2" s="81"/>
      <c r="AP2" s="81"/>
      <c r="AQ2" s="81"/>
      <c r="AR2" s="82"/>
      <c r="AS2" s="80" t="s">
        <v>4</v>
      </c>
      <c r="AT2" s="81"/>
      <c r="AU2" s="81"/>
      <c r="AV2" s="81"/>
      <c r="AW2" s="81"/>
      <c r="AX2" s="82"/>
      <c r="AY2" s="80" t="s">
        <v>5</v>
      </c>
      <c r="AZ2" s="81"/>
      <c r="BA2" s="81"/>
      <c r="BB2" s="81"/>
      <c r="BC2" s="81"/>
      <c r="BD2" s="82"/>
      <c r="BE2" s="80" t="s">
        <v>6</v>
      </c>
      <c r="BF2" s="81"/>
      <c r="BG2" s="81"/>
      <c r="BH2" s="81"/>
      <c r="BI2" s="81"/>
      <c r="BJ2" s="82"/>
      <c r="BK2" s="80" t="s">
        <v>85</v>
      </c>
      <c r="BL2" s="81"/>
      <c r="BM2" s="81"/>
      <c r="BN2" s="81"/>
      <c r="BO2" s="81"/>
      <c r="BP2" s="82"/>
      <c r="BQ2" s="80" t="s">
        <v>89</v>
      </c>
      <c r="BR2" s="81"/>
      <c r="BS2" s="81"/>
      <c r="BT2" s="81"/>
      <c r="BU2" s="81"/>
      <c r="BV2" s="82"/>
      <c r="BW2" s="80" t="s">
        <v>93</v>
      </c>
      <c r="BX2" s="81"/>
      <c r="BY2" s="81"/>
      <c r="BZ2" s="81"/>
      <c r="CA2" s="81"/>
      <c r="CB2" s="82"/>
      <c r="CC2" s="80" t="s">
        <v>95</v>
      </c>
      <c r="CD2" s="81"/>
      <c r="CE2" s="81"/>
      <c r="CF2" s="81"/>
      <c r="CG2" s="81"/>
      <c r="CH2" s="82"/>
      <c r="CI2" s="80" t="s">
        <v>96</v>
      </c>
      <c r="CJ2" s="81"/>
      <c r="CK2" s="81"/>
      <c r="CL2" s="81"/>
      <c r="CM2" s="81"/>
      <c r="CN2" s="82"/>
      <c r="CO2" s="80" t="s">
        <v>7</v>
      </c>
      <c r="CP2" s="81"/>
      <c r="CQ2" s="81"/>
      <c r="CR2" s="82"/>
      <c r="CS2" s="80" t="s">
        <v>8</v>
      </c>
      <c r="CT2" s="81"/>
      <c r="CU2" s="81"/>
      <c r="CV2" s="82"/>
      <c r="CW2" s="80" t="s">
        <v>119</v>
      </c>
      <c r="CX2" s="81"/>
      <c r="CY2" s="81"/>
      <c r="CZ2" s="82"/>
      <c r="DA2" s="80" t="s">
        <v>9</v>
      </c>
      <c r="DB2" s="81"/>
      <c r="DC2" s="81"/>
      <c r="DD2" s="82"/>
      <c r="DE2" s="80" t="s">
        <v>10</v>
      </c>
      <c r="DF2" s="81"/>
      <c r="DG2" s="81"/>
      <c r="DH2" s="82"/>
      <c r="DI2" s="80" t="s">
        <v>11</v>
      </c>
      <c r="DJ2" s="81"/>
      <c r="DK2" s="81"/>
      <c r="DL2" s="81"/>
      <c r="DM2" s="81"/>
      <c r="DN2" s="82"/>
      <c r="DO2" s="83" t="s">
        <v>12</v>
      </c>
      <c r="DP2" s="83"/>
      <c r="DQ2" s="83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</row>
    <row r="3" spans="1:173" s="4" customFormat="1" ht="23.25" customHeight="1" thickBot="1">
      <c r="A3" s="18"/>
      <c r="B3" s="19"/>
      <c r="C3" s="20" t="s">
        <v>13</v>
      </c>
      <c r="D3" s="20" t="s">
        <v>14</v>
      </c>
      <c r="E3" s="73" t="s">
        <v>15</v>
      </c>
      <c r="F3" s="20" t="s">
        <v>16</v>
      </c>
      <c r="G3" s="20" t="s">
        <v>17</v>
      </c>
      <c r="H3" s="20" t="s">
        <v>18</v>
      </c>
      <c r="I3" s="20" t="s">
        <v>13</v>
      </c>
      <c r="J3" s="20" t="s">
        <v>14</v>
      </c>
      <c r="K3" s="78" t="s">
        <v>15</v>
      </c>
      <c r="L3" s="20" t="s">
        <v>16</v>
      </c>
      <c r="M3" s="20" t="s">
        <v>17</v>
      </c>
      <c r="N3" s="20" t="s">
        <v>18</v>
      </c>
      <c r="O3" s="20" t="s">
        <v>13</v>
      </c>
      <c r="P3" s="20" t="s">
        <v>14</v>
      </c>
      <c r="Q3" s="73" t="s">
        <v>15</v>
      </c>
      <c r="R3" s="20" t="s">
        <v>16</v>
      </c>
      <c r="S3" s="20" t="s">
        <v>17</v>
      </c>
      <c r="T3" s="20" t="s">
        <v>18</v>
      </c>
      <c r="U3" s="20" t="s">
        <v>13</v>
      </c>
      <c r="V3" s="20" t="s">
        <v>14</v>
      </c>
      <c r="W3" s="73" t="s">
        <v>15</v>
      </c>
      <c r="X3" s="20" t="s">
        <v>16</v>
      </c>
      <c r="Y3" s="20" t="s">
        <v>17</v>
      </c>
      <c r="Z3" s="20" t="s">
        <v>18</v>
      </c>
      <c r="AA3" s="20" t="s">
        <v>13</v>
      </c>
      <c r="AB3" s="20" t="s">
        <v>14</v>
      </c>
      <c r="AC3" s="73" t="s">
        <v>15</v>
      </c>
      <c r="AD3" s="20" t="s">
        <v>16</v>
      </c>
      <c r="AE3" s="20" t="s">
        <v>17</v>
      </c>
      <c r="AF3" s="20" t="s">
        <v>18</v>
      </c>
      <c r="AG3" s="20" t="s">
        <v>13</v>
      </c>
      <c r="AH3" s="20" t="s">
        <v>14</v>
      </c>
      <c r="AI3" s="73" t="s">
        <v>15</v>
      </c>
      <c r="AJ3" s="20" t="s">
        <v>16</v>
      </c>
      <c r="AK3" s="20" t="s">
        <v>17</v>
      </c>
      <c r="AL3" s="20" t="s">
        <v>18</v>
      </c>
      <c r="AM3" s="20" t="s">
        <v>13</v>
      </c>
      <c r="AN3" s="20" t="s">
        <v>14</v>
      </c>
      <c r="AO3" s="73" t="s">
        <v>15</v>
      </c>
      <c r="AP3" s="20" t="s">
        <v>16</v>
      </c>
      <c r="AQ3" s="20" t="s">
        <v>17</v>
      </c>
      <c r="AR3" s="20" t="s">
        <v>18</v>
      </c>
      <c r="AS3" s="20" t="s">
        <v>13</v>
      </c>
      <c r="AT3" s="20" t="s">
        <v>14</v>
      </c>
      <c r="AU3" s="73" t="s">
        <v>15</v>
      </c>
      <c r="AV3" s="20" t="s">
        <v>16</v>
      </c>
      <c r="AW3" s="20" t="s">
        <v>17</v>
      </c>
      <c r="AX3" s="20" t="s">
        <v>18</v>
      </c>
      <c r="AY3" s="20" t="s">
        <v>13</v>
      </c>
      <c r="AZ3" s="20" t="s">
        <v>14</v>
      </c>
      <c r="BA3" s="73" t="s">
        <v>15</v>
      </c>
      <c r="BB3" s="20" t="s">
        <v>16</v>
      </c>
      <c r="BC3" s="20" t="s">
        <v>17</v>
      </c>
      <c r="BD3" s="20" t="s">
        <v>18</v>
      </c>
      <c r="BE3" s="20" t="s">
        <v>13</v>
      </c>
      <c r="BF3" s="20" t="s">
        <v>14</v>
      </c>
      <c r="BG3" s="73" t="s">
        <v>15</v>
      </c>
      <c r="BH3" s="20" t="s">
        <v>16</v>
      </c>
      <c r="BI3" s="20" t="s">
        <v>17</v>
      </c>
      <c r="BJ3" s="20" t="s">
        <v>18</v>
      </c>
      <c r="BK3" s="20" t="s">
        <v>13</v>
      </c>
      <c r="BL3" s="20" t="s">
        <v>14</v>
      </c>
      <c r="BM3" s="73" t="s">
        <v>15</v>
      </c>
      <c r="BN3" s="20" t="s">
        <v>16</v>
      </c>
      <c r="BO3" s="20" t="s">
        <v>17</v>
      </c>
      <c r="BP3" s="20" t="s">
        <v>18</v>
      </c>
      <c r="BQ3" s="20" t="s">
        <v>13</v>
      </c>
      <c r="BR3" s="20" t="s">
        <v>14</v>
      </c>
      <c r="BS3" s="73" t="s">
        <v>15</v>
      </c>
      <c r="BT3" s="20" t="s">
        <v>16</v>
      </c>
      <c r="BU3" s="20" t="s">
        <v>17</v>
      </c>
      <c r="BV3" s="20" t="s">
        <v>18</v>
      </c>
      <c r="BW3" s="20" t="s">
        <v>13</v>
      </c>
      <c r="BX3" s="20" t="s">
        <v>14</v>
      </c>
      <c r="BY3" s="73" t="s">
        <v>15</v>
      </c>
      <c r="BZ3" s="20" t="s">
        <v>16</v>
      </c>
      <c r="CA3" s="20" t="s">
        <v>17</v>
      </c>
      <c r="CB3" s="20" t="s">
        <v>18</v>
      </c>
      <c r="CC3" s="20" t="s">
        <v>13</v>
      </c>
      <c r="CD3" s="20" t="s">
        <v>14</v>
      </c>
      <c r="CE3" s="73" t="s">
        <v>15</v>
      </c>
      <c r="CF3" s="20" t="s">
        <v>16</v>
      </c>
      <c r="CG3" s="20" t="s">
        <v>17</v>
      </c>
      <c r="CH3" s="20" t="s">
        <v>18</v>
      </c>
      <c r="CI3" s="20" t="s">
        <v>13</v>
      </c>
      <c r="CJ3" s="20" t="s">
        <v>14</v>
      </c>
      <c r="CK3" s="73" t="s">
        <v>15</v>
      </c>
      <c r="CL3" s="20" t="s">
        <v>16</v>
      </c>
      <c r="CM3" s="20" t="s">
        <v>17</v>
      </c>
      <c r="CN3" s="20" t="s">
        <v>18</v>
      </c>
      <c r="CO3" s="20" t="s">
        <v>19</v>
      </c>
      <c r="CP3" s="20" t="s">
        <v>16</v>
      </c>
      <c r="CQ3" s="21" t="s">
        <v>17</v>
      </c>
      <c r="CR3" s="20" t="s">
        <v>18</v>
      </c>
      <c r="CS3" s="22" t="s">
        <v>19</v>
      </c>
      <c r="CT3" s="20" t="s">
        <v>16</v>
      </c>
      <c r="CU3" s="20" t="s">
        <v>17</v>
      </c>
      <c r="CV3" s="20" t="s">
        <v>18</v>
      </c>
      <c r="CW3" s="20" t="s">
        <v>19</v>
      </c>
      <c r="CX3" s="20" t="s">
        <v>16</v>
      </c>
      <c r="CY3" s="20" t="s">
        <v>17</v>
      </c>
      <c r="CZ3" s="20" t="s">
        <v>18</v>
      </c>
      <c r="DA3" s="20" t="s">
        <v>19</v>
      </c>
      <c r="DB3" s="20" t="s">
        <v>16</v>
      </c>
      <c r="DC3" s="20" t="s">
        <v>17</v>
      </c>
      <c r="DD3" s="20" t="s">
        <v>18</v>
      </c>
      <c r="DE3" s="20" t="s">
        <v>19</v>
      </c>
      <c r="DF3" s="20" t="s">
        <v>16</v>
      </c>
      <c r="DG3" s="20" t="s">
        <v>17</v>
      </c>
      <c r="DH3" s="20" t="s">
        <v>18</v>
      </c>
      <c r="DI3" s="20" t="s">
        <v>13</v>
      </c>
      <c r="DJ3" s="20" t="s">
        <v>14</v>
      </c>
      <c r="DK3" s="73" t="s">
        <v>15</v>
      </c>
      <c r="DL3" s="20" t="s">
        <v>16</v>
      </c>
      <c r="DM3" s="20" t="s">
        <v>17</v>
      </c>
      <c r="DN3" s="20" t="s">
        <v>18</v>
      </c>
      <c r="DO3" s="20" t="s">
        <v>16</v>
      </c>
      <c r="DP3" s="20" t="s">
        <v>17</v>
      </c>
      <c r="DQ3" s="20" t="s">
        <v>20</v>
      </c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</row>
    <row r="4" spans="1:173" s="5" customFormat="1" ht="113.25" customHeight="1">
      <c r="A4" s="23" t="s">
        <v>21</v>
      </c>
      <c r="B4" s="23" t="s">
        <v>22</v>
      </c>
      <c r="C4" s="24" t="s">
        <v>23</v>
      </c>
      <c r="D4" s="24" t="s">
        <v>24</v>
      </c>
      <c r="E4" s="74"/>
      <c r="F4" s="24" t="s">
        <v>25</v>
      </c>
      <c r="G4" s="24"/>
      <c r="H4" s="24"/>
      <c r="I4" s="24" t="s">
        <v>72</v>
      </c>
      <c r="J4" s="24" t="s">
        <v>73</v>
      </c>
      <c r="K4" s="79"/>
      <c r="L4" s="24" t="s">
        <v>28</v>
      </c>
      <c r="M4" s="24"/>
      <c r="N4" s="24"/>
      <c r="O4" s="24" t="s">
        <v>26</v>
      </c>
      <c r="P4" s="24" t="s">
        <v>27</v>
      </c>
      <c r="Q4" s="74"/>
      <c r="R4" s="24" t="s">
        <v>28</v>
      </c>
      <c r="S4" s="24"/>
      <c r="T4" s="24"/>
      <c r="U4" s="24" t="s">
        <v>29</v>
      </c>
      <c r="V4" s="24" t="s">
        <v>30</v>
      </c>
      <c r="W4" s="74"/>
      <c r="X4" s="24" t="s">
        <v>28</v>
      </c>
      <c r="Y4" s="24"/>
      <c r="Z4" s="24"/>
      <c r="AA4" s="24" t="s">
        <v>75</v>
      </c>
      <c r="AB4" s="24" t="s">
        <v>76</v>
      </c>
      <c r="AC4" s="74"/>
      <c r="AD4" s="24" t="s">
        <v>118</v>
      </c>
      <c r="AE4" s="24"/>
      <c r="AF4" s="24"/>
      <c r="AG4" s="24" t="s">
        <v>78</v>
      </c>
      <c r="AH4" s="24" t="s">
        <v>79</v>
      </c>
      <c r="AI4" s="74"/>
      <c r="AJ4" s="24" t="s">
        <v>80</v>
      </c>
      <c r="AK4" s="24"/>
      <c r="AL4" s="24"/>
      <c r="AM4" s="24" t="s">
        <v>82</v>
      </c>
      <c r="AN4" s="24" t="s">
        <v>83</v>
      </c>
      <c r="AO4" s="74"/>
      <c r="AP4" s="24" t="s">
        <v>84</v>
      </c>
      <c r="AQ4" s="24"/>
      <c r="AR4" s="24"/>
      <c r="AS4" s="24" t="s">
        <v>31</v>
      </c>
      <c r="AT4" s="24" t="s">
        <v>32</v>
      </c>
      <c r="AU4" s="74"/>
      <c r="AV4" s="24" t="s">
        <v>33</v>
      </c>
      <c r="AW4" s="24"/>
      <c r="AX4" s="24"/>
      <c r="AY4" s="24" t="s">
        <v>34</v>
      </c>
      <c r="AZ4" s="24" t="s">
        <v>35</v>
      </c>
      <c r="BA4" s="74"/>
      <c r="BB4" s="24" t="s">
        <v>36</v>
      </c>
      <c r="BC4" s="24"/>
      <c r="BD4" s="24"/>
      <c r="BE4" s="24" t="s">
        <v>37</v>
      </c>
      <c r="BF4" s="24" t="s">
        <v>38</v>
      </c>
      <c r="BG4" s="74"/>
      <c r="BH4" s="24" t="s">
        <v>39</v>
      </c>
      <c r="BI4" s="24"/>
      <c r="BJ4" s="24"/>
      <c r="BK4" s="24" t="s">
        <v>86</v>
      </c>
      <c r="BL4" s="24" t="s">
        <v>87</v>
      </c>
      <c r="BM4" s="74"/>
      <c r="BN4" s="24" t="s">
        <v>88</v>
      </c>
      <c r="BO4" s="24"/>
      <c r="BP4" s="24"/>
      <c r="BQ4" s="24" t="s">
        <v>90</v>
      </c>
      <c r="BR4" s="24" t="s">
        <v>91</v>
      </c>
      <c r="BS4" s="74"/>
      <c r="BT4" s="24" t="s">
        <v>92</v>
      </c>
      <c r="BU4" s="24"/>
      <c r="BV4" s="24"/>
      <c r="BW4" s="24" t="s">
        <v>116</v>
      </c>
      <c r="BX4" s="24" t="s">
        <v>40</v>
      </c>
      <c r="BY4" s="74"/>
      <c r="BZ4" s="24" t="s">
        <v>94</v>
      </c>
      <c r="CA4" s="24"/>
      <c r="CB4" s="24"/>
      <c r="CC4" s="24" t="s">
        <v>117</v>
      </c>
      <c r="CD4" s="24" t="s">
        <v>40</v>
      </c>
      <c r="CE4" s="74"/>
      <c r="CF4" s="24" t="s">
        <v>94</v>
      </c>
      <c r="CG4" s="24"/>
      <c r="CH4" s="24"/>
      <c r="CI4" s="24" t="s">
        <v>97</v>
      </c>
      <c r="CJ4" s="24" t="s">
        <v>98</v>
      </c>
      <c r="CK4" s="74"/>
      <c r="CL4" s="24" t="s">
        <v>99</v>
      </c>
      <c r="CM4" s="24"/>
      <c r="CN4" s="24"/>
      <c r="CO4" s="24"/>
      <c r="CP4" s="24" t="s">
        <v>41</v>
      </c>
      <c r="CQ4" s="25"/>
      <c r="CR4" s="24"/>
      <c r="CS4" s="26"/>
      <c r="CT4" s="24" t="s">
        <v>121</v>
      </c>
      <c r="CU4" s="24"/>
      <c r="CV4" s="24"/>
      <c r="CW4" s="24"/>
      <c r="CX4" s="24" t="s">
        <v>120</v>
      </c>
      <c r="CY4" s="24"/>
      <c r="CZ4" s="24"/>
      <c r="DA4" s="24"/>
      <c r="DB4" s="24" t="s">
        <v>42</v>
      </c>
      <c r="DC4" s="24"/>
      <c r="DD4" s="24"/>
      <c r="DE4" s="24"/>
      <c r="DF4" s="24" t="s">
        <v>43</v>
      </c>
      <c r="DG4" s="24"/>
      <c r="DH4" s="24"/>
      <c r="DI4" s="24" t="s">
        <v>44</v>
      </c>
      <c r="DJ4" s="24" t="s">
        <v>45</v>
      </c>
      <c r="DK4" s="74"/>
      <c r="DL4" s="24" t="s">
        <v>46</v>
      </c>
      <c r="DM4" s="24"/>
      <c r="DN4" s="24"/>
      <c r="DO4" s="24"/>
      <c r="DP4" s="24"/>
      <c r="DQ4" s="24"/>
    </row>
    <row r="5" spans="1:173" s="8" customFormat="1" ht="47.25" customHeight="1">
      <c r="A5" s="27" t="s">
        <v>47</v>
      </c>
      <c r="B5" s="28" t="s">
        <v>106</v>
      </c>
      <c r="C5" s="29">
        <v>115</v>
      </c>
      <c r="D5" s="30">
        <v>192</v>
      </c>
      <c r="E5" s="31">
        <f>C5/D5*100</f>
        <v>59.895833333333336</v>
      </c>
      <c r="F5" s="32">
        <v>30</v>
      </c>
      <c r="G5" s="33">
        <f>E5*F5/70</f>
        <v>25.669642857142858</v>
      </c>
      <c r="H5" s="34">
        <f>G5/F5</f>
        <v>0.85565476190476197</v>
      </c>
      <c r="I5" s="35">
        <v>0</v>
      </c>
      <c r="J5" s="36">
        <v>0</v>
      </c>
      <c r="K5" s="35">
        <v>0</v>
      </c>
      <c r="L5" s="37">
        <v>30</v>
      </c>
      <c r="M5" s="37">
        <v>30</v>
      </c>
      <c r="N5" s="34">
        <f>M5/L5</f>
        <v>1</v>
      </c>
      <c r="O5" s="32">
        <v>0</v>
      </c>
      <c r="P5" s="29">
        <v>0</v>
      </c>
      <c r="Q5" s="29">
        <v>0</v>
      </c>
      <c r="R5" s="29">
        <v>30</v>
      </c>
      <c r="S5" s="33">
        <v>30</v>
      </c>
      <c r="T5" s="34">
        <f>S5/R5</f>
        <v>1</v>
      </c>
      <c r="U5" s="38">
        <v>0</v>
      </c>
      <c r="V5" s="39">
        <v>346</v>
      </c>
      <c r="W5" s="37">
        <f>U5*100/V5</f>
        <v>0</v>
      </c>
      <c r="X5" s="37">
        <v>30</v>
      </c>
      <c r="Y5" s="37">
        <v>30</v>
      </c>
      <c r="Z5" s="37">
        <f>Y5/X5</f>
        <v>1</v>
      </c>
      <c r="AA5" s="39">
        <v>0</v>
      </c>
      <c r="AB5" s="39">
        <v>0</v>
      </c>
      <c r="AC5" s="33">
        <v>0</v>
      </c>
      <c r="AD5" s="37">
        <v>20</v>
      </c>
      <c r="AE5" s="37">
        <v>20</v>
      </c>
      <c r="AF5" s="33">
        <f>AE5/AD5</f>
        <v>1</v>
      </c>
      <c r="AG5" s="32">
        <v>1</v>
      </c>
      <c r="AH5" s="32">
        <v>789</v>
      </c>
      <c r="AI5" s="33">
        <f>AG5/AH5*100</f>
        <v>0.12674271229404308</v>
      </c>
      <c r="AJ5" s="29">
        <v>30</v>
      </c>
      <c r="AK5" s="37">
        <v>30</v>
      </c>
      <c r="AL5" s="37">
        <f>AK5/AJ5</f>
        <v>1</v>
      </c>
      <c r="AM5" s="38">
        <v>0</v>
      </c>
      <c r="AN5" s="32">
        <v>0</v>
      </c>
      <c r="AO5" s="40">
        <v>0</v>
      </c>
      <c r="AP5" s="37">
        <v>30</v>
      </c>
      <c r="AQ5" s="33">
        <v>0</v>
      </c>
      <c r="AR5" s="34">
        <f>AQ5/AP5</f>
        <v>0</v>
      </c>
      <c r="AS5" s="39">
        <v>39</v>
      </c>
      <c r="AT5" s="39">
        <v>788</v>
      </c>
      <c r="AU5" s="34">
        <f>AS5/AT5*100</f>
        <v>4.9492385786802036</v>
      </c>
      <c r="AV5" s="29">
        <v>20</v>
      </c>
      <c r="AW5" s="33">
        <v>0</v>
      </c>
      <c r="AX5" s="34">
        <f>AW5/AV5</f>
        <v>0</v>
      </c>
      <c r="AY5" s="39">
        <v>2</v>
      </c>
      <c r="AZ5" s="39">
        <v>276</v>
      </c>
      <c r="BA5" s="34">
        <f>AY5/AZ5*100</f>
        <v>0.72463768115942029</v>
      </c>
      <c r="BB5" s="29">
        <v>40</v>
      </c>
      <c r="BC5" s="33">
        <v>40</v>
      </c>
      <c r="BD5" s="34">
        <f>BC5/BB5</f>
        <v>1</v>
      </c>
      <c r="BE5" s="29">
        <v>0</v>
      </c>
      <c r="BF5" s="29">
        <v>0</v>
      </c>
      <c r="BG5" s="29">
        <v>0</v>
      </c>
      <c r="BH5" s="29">
        <v>30</v>
      </c>
      <c r="BI5" s="33">
        <v>0</v>
      </c>
      <c r="BJ5" s="34">
        <f>BI5/BH5</f>
        <v>0</v>
      </c>
      <c r="BK5" s="41">
        <v>14600</v>
      </c>
      <c r="BL5" s="29">
        <v>187</v>
      </c>
      <c r="BM5" s="33">
        <f>BK5/BL5</f>
        <v>78.074866310160431</v>
      </c>
      <c r="BN5" s="29">
        <v>20</v>
      </c>
      <c r="BO5" s="33">
        <f>BM5*20/85</f>
        <v>18.370556778861278</v>
      </c>
      <c r="BP5" s="34">
        <f>BO5/BN5</f>
        <v>0.91852783894306389</v>
      </c>
      <c r="BQ5" s="41">
        <v>87200</v>
      </c>
      <c r="BR5" s="41">
        <v>1131</v>
      </c>
      <c r="BS5" s="33">
        <f>BQ5/BR5</f>
        <v>77.099911582670202</v>
      </c>
      <c r="BT5" s="29">
        <v>30</v>
      </c>
      <c r="BU5" s="33">
        <f>BS5*20/85</f>
        <v>18.141155666510635</v>
      </c>
      <c r="BV5" s="34">
        <f>BU5/BT5</f>
        <v>0.60470518888368785</v>
      </c>
      <c r="BW5" s="34">
        <v>52.62</v>
      </c>
      <c r="BX5" s="34">
        <v>1.1299999999999999</v>
      </c>
      <c r="BY5" s="33">
        <f>BW5/BX5</f>
        <v>46.56637168141593</v>
      </c>
      <c r="BZ5" s="29">
        <v>30</v>
      </c>
      <c r="CA5" s="33">
        <v>0</v>
      </c>
      <c r="CB5" s="34">
        <f>CA5/BZ5</f>
        <v>0</v>
      </c>
      <c r="CC5" s="34">
        <v>-659.21</v>
      </c>
      <c r="CD5" s="34">
        <v>26.61</v>
      </c>
      <c r="CE5" s="33">
        <f>CC5/CD5</f>
        <v>-24.773017662532883</v>
      </c>
      <c r="CF5" s="29">
        <v>30</v>
      </c>
      <c r="CG5" s="37">
        <v>30</v>
      </c>
      <c r="CH5" s="37">
        <f>CG5/CF5</f>
        <v>1</v>
      </c>
      <c r="CI5" s="29">
        <v>800</v>
      </c>
      <c r="CJ5" s="29">
        <v>973</v>
      </c>
      <c r="CK5" s="37">
        <f>CI5/CJ5</f>
        <v>0.8221993833504625</v>
      </c>
      <c r="CL5" s="29">
        <v>30</v>
      </c>
      <c r="CM5" s="33">
        <v>20</v>
      </c>
      <c r="CN5" s="34">
        <f>CM5/CL5</f>
        <v>0.66666666666666663</v>
      </c>
      <c r="CO5" s="42">
        <v>0</v>
      </c>
      <c r="CP5" s="42">
        <v>30</v>
      </c>
      <c r="CQ5" s="43">
        <v>30</v>
      </c>
      <c r="CR5" s="44">
        <f>CQ5/CP5</f>
        <v>1</v>
      </c>
      <c r="CS5" s="34">
        <v>100</v>
      </c>
      <c r="CT5" s="29">
        <v>10</v>
      </c>
      <c r="CU5" s="33">
        <v>10</v>
      </c>
      <c r="CV5" s="34">
        <f>CU5/CT5</f>
        <v>1</v>
      </c>
      <c r="CW5" s="29">
        <v>40</v>
      </c>
      <c r="CX5" s="29">
        <v>20</v>
      </c>
      <c r="CY5" s="29">
        <v>20</v>
      </c>
      <c r="CZ5" s="37">
        <f>CY5/CX5</f>
        <v>1</v>
      </c>
      <c r="DA5" s="42"/>
      <c r="DB5" s="42">
        <v>40</v>
      </c>
      <c r="DC5" s="43">
        <v>0</v>
      </c>
      <c r="DD5" s="44">
        <f>DC5/DB5</f>
        <v>0</v>
      </c>
      <c r="DE5" s="29">
        <v>0</v>
      </c>
      <c r="DF5" s="29">
        <v>20</v>
      </c>
      <c r="DG5" s="33">
        <v>20</v>
      </c>
      <c r="DH5" s="34">
        <f>DG5/DF5</f>
        <v>1</v>
      </c>
      <c r="DI5" s="38">
        <v>0</v>
      </c>
      <c r="DJ5" s="38">
        <v>788</v>
      </c>
      <c r="DK5" s="38">
        <f>DI5/DJ5*100</f>
        <v>0</v>
      </c>
      <c r="DL5" s="32">
        <v>20</v>
      </c>
      <c r="DM5" s="33">
        <v>20</v>
      </c>
      <c r="DN5" s="34">
        <f>DM5/DL5</f>
        <v>1</v>
      </c>
      <c r="DO5" s="84">
        <f>SUM(DL5,DF5,DB5,CX5,CT5,CP5,CL5,CF5,BZ5,BT5,BN5,BH5,BB5,AV5,AP5,AJ5,AD5,X5,R5,L5,F5)</f>
        <v>570</v>
      </c>
      <c r="DP5" s="84">
        <f>SUM(DM5,DG5,DC5,CY5,CU5,CQ5,CM5,CG5,CA5,BU5,BO5,BI5,BC5,AW5,AQ5,AK5,AE5,Y5,S5,M5,G5)</f>
        <v>392.18135530251476</v>
      </c>
      <c r="DQ5" s="11">
        <f>DP5/DO5</f>
        <v>0.68803746544300837</v>
      </c>
      <c r="DR5" s="7"/>
      <c r="DS5" s="7"/>
      <c r="DT5" s="45"/>
      <c r="DU5" s="46"/>
      <c r="DV5" s="6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</row>
    <row r="6" spans="1:173" s="8" customFormat="1" ht="42.75" customHeight="1">
      <c r="A6" s="27" t="s">
        <v>48</v>
      </c>
      <c r="B6" s="47" t="s">
        <v>107</v>
      </c>
      <c r="C6" s="48">
        <v>208</v>
      </c>
      <c r="D6" s="48">
        <v>282</v>
      </c>
      <c r="E6" s="31">
        <f t="shared" ref="E6:E20" si="0">C6/D6*100</f>
        <v>73.75886524822694</v>
      </c>
      <c r="F6" s="32">
        <v>30</v>
      </c>
      <c r="G6" s="33">
        <v>30</v>
      </c>
      <c r="H6" s="34">
        <f t="shared" ref="H6:H20" si="1">G6/F6</f>
        <v>1</v>
      </c>
      <c r="I6" s="35">
        <v>0</v>
      </c>
      <c r="J6" s="36">
        <v>0</v>
      </c>
      <c r="K6" s="35">
        <v>0</v>
      </c>
      <c r="L6" s="37">
        <v>30</v>
      </c>
      <c r="M6" s="37">
        <v>30</v>
      </c>
      <c r="N6" s="34">
        <f t="shared" ref="N6:N20" si="2">M6/L6</f>
        <v>1</v>
      </c>
      <c r="O6" s="32">
        <v>0</v>
      </c>
      <c r="P6" s="29">
        <v>0</v>
      </c>
      <c r="Q6" s="29">
        <v>0</v>
      </c>
      <c r="R6" s="29">
        <v>30</v>
      </c>
      <c r="S6" s="33">
        <v>30</v>
      </c>
      <c r="T6" s="34">
        <f t="shared" ref="T6:T20" si="3">S6/R6</f>
        <v>1</v>
      </c>
      <c r="U6" s="38">
        <v>0</v>
      </c>
      <c r="V6" s="39">
        <v>326</v>
      </c>
      <c r="W6" s="37">
        <f t="shared" ref="W6:W20" si="4">U6*100/V6</f>
        <v>0</v>
      </c>
      <c r="X6" s="37">
        <v>30</v>
      </c>
      <c r="Y6" s="37">
        <v>30</v>
      </c>
      <c r="Z6" s="37">
        <f t="shared" ref="Z6:Z20" si="5">Y6/X6</f>
        <v>1</v>
      </c>
      <c r="AA6" s="39">
        <v>17</v>
      </c>
      <c r="AB6" s="39">
        <v>33</v>
      </c>
      <c r="AC6" s="33">
        <f t="shared" ref="AC6:AC20" si="6">AA6/AB6*100</f>
        <v>51.515151515151516</v>
      </c>
      <c r="AD6" s="37">
        <v>20</v>
      </c>
      <c r="AE6" s="37">
        <v>10</v>
      </c>
      <c r="AF6" s="33">
        <f t="shared" ref="AF6:AF20" si="7">AE6/AD6</f>
        <v>0.5</v>
      </c>
      <c r="AG6" s="32">
        <v>0</v>
      </c>
      <c r="AH6" s="32">
        <v>764</v>
      </c>
      <c r="AI6" s="29">
        <f t="shared" ref="AI6:AI20" si="8">AG6/AH6*100</f>
        <v>0</v>
      </c>
      <c r="AJ6" s="29">
        <v>30</v>
      </c>
      <c r="AK6" s="37">
        <v>30</v>
      </c>
      <c r="AL6" s="37">
        <f t="shared" ref="AL6:AL20" si="9">AK6/AJ6</f>
        <v>1</v>
      </c>
      <c r="AM6" s="38">
        <v>0</v>
      </c>
      <c r="AN6" s="32">
        <v>0</v>
      </c>
      <c r="AO6" s="40">
        <v>0</v>
      </c>
      <c r="AP6" s="37">
        <v>30</v>
      </c>
      <c r="AQ6" s="33">
        <v>0</v>
      </c>
      <c r="AR6" s="34">
        <f t="shared" ref="AR6:AR20" si="10">AQ6/AP6</f>
        <v>0</v>
      </c>
      <c r="AS6" s="39">
        <v>44</v>
      </c>
      <c r="AT6" s="39">
        <v>764</v>
      </c>
      <c r="AU6" s="34">
        <f t="shared" ref="AU6:AU20" si="11">AS6/AT6*100</f>
        <v>5.7591623036649215</v>
      </c>
      <c r="AV6" s="29">
        <v>20</v>
      </c>
      <c r="AW6" s="33">
        <v>0</v>
      </c>
      <c r="AX6" s="34">
        <f t="shared" ref="AX6:AX20" si="12">AW6/AV6</f>
        <v>0</v>
      </c>
      <c r="AY6" s="39">
        <v>8</v>
      </c>
      <c r="AZ6" s="39">
        <v>429</v>
      </c>
      <c r="BA6" s="34">
        <f t="shared" ref="BA6:BA20" si="13">AY6/AZ6*100</f>
        <v>1.8648018648018647</v>
      </c>
      <c r="BB6" s="29">
        <v>40</v>
      </c>
      <c r="BC6" s="33">
        <v>0</v>
      </c>
      <c r="BD6" s="34">
        <f t="shared" ref="BD6:BD20" si="14">BC6/BB6</f>
        <v>0</v>
      </c>
      <c r="BE6" s="29">
        <v>83</v>
      </c>
      <c r="BF6" s="29">
        <v>94</v>
      </c>
      <c r="BG6" s="33">
        <f t="shared" ref="BG6:BG20" si="15">BE6/BF6*100</f>
        <v>88.297872340425528</v>
      </c>
      <c r="BH6" s="29">
        <v>30</v>
      </c>
      <c r="BI6" s="33">
        <f>BG6*30/90</f>
        <v>29.432624113475175</v>
      </c>
      <c r="BJ6" s="34">
        <f t="shared" ref="BJ6:BJ20" si="16">BI6/BH6</f>
        <v>0.98108747044917244</v>
      </c>
      <c r="BK6" s="41">
        <v>11800</v>
      </c>
      <c r="BL6" s="29">
        <v>144</v>
      </c>
      <c r="BM6" s="33">
        <f>BK6/BL6</f>
        <v>81.944444444444443</v>
      </c>
      <c r="BN6" s="29">
        <v>20</v>
      </c>
      <c r="BO6" s="33">
        <f>BM6*20/85</f>
        <v>19.281045751633986</v>
      </c>
      <c r="BP6" s="34">
        <f>BO6/BN6</f>
        <v>0.96405228758169925</v>
      </c>
      <c r="BQ6" s="41">
        <v>94200</v>
      </c>
      <c r="BR6" s="41">
        <v>1308</v>
      </c>
      <c r="BS6" s="33">
        <f>BQ6/BR6</f>
        <v>72.018348623853214</v>
      </c>
      <c r="BT6" s="29">
        <v>30</v>
      </c>
      <c r="BU6" s="33">
        <f>BS6*20/85</f>
        <v>16.945493793847817</v>
      </c>
      <c r="BV6" s="34">
        <f>BU6/BT6</f>
        <v>0.56484979312826056</v>
      </c>
      <c r="BW6" s="34">
        <v>-185.1</v>
      </c>
      <c r="BX6" s="34">
        <v>3.14</v>
      </c>
      <c r="BY6" s="33">
        <f>BW6/BX6</f>
        <v>-58.949044585987259</v>
      </c>
      <c r="BZ6" s="29">
        <v>30</v>
      </c>
      <c r="CA6" s="33">
        <v>30</v>
      </c>
      <c r="CB6" s="34">
        <f t="shared" ref="CB6:CB20" si="17">CA6/BZ6</f>
        <v>1</v>
      </c>
      <c r="CC6" s="34">
        <v>-334.23</v>
      </c>
      <c r="CD6" s="34">
        <v>31.85</v>
      </c>
      <c r="CE6" s="33">
        <f t="shared" ref="CE6:CE20" si="18">CC6/CD6</f>
        <v>-10.493877551020407</v>
      </c>
      <c r="CF6" s="29">
        <v>30</v>
      </c>
      <c r="CG6" s="37">
        <v>30</v>
      </c>
      <c r="CH6" s="37">
        <f t="shared" ref="CH6:CH20" si="19">CG6/CF6</f>
        <v>1</v>
      </c>
      <c r="CI6" s="29">
        <v>300</v>
      </c>
      <c r="CJ6" s="41">
        <v>1118</v>
      </c>
      <c r="CK6" s="33">
        <f t="shared" ref="CK6:CK20" si="20">CI6/CJ6</f>
        <v>0.26833631484794274</v>
      </c>
      <c r="CL6" s="29">
        <v>30</v>
      </c>
      <c r="CM6" s="33">
        <v>30</v>
      </c>
      <c r="CN6" s="34">
        <f t="shared" ref="CN6:CN20" si="21">CM6/CL6</f>
        <v>1</v>
      </c>
      <c r="CO6" s="42">
        <v>0</v>
      </c>
      <c r="CP6" s="42">
        <v>30</v>
      </c>
      <c r="CQ6" s="43">
        <v>30</v>
      </c>
      <c r="CR6" s="44">
        <f t="shared" ref="CR6:CR20" si="22">CQ6/CP6</f>
        <v>1</v>
      </c>
      <c r="CS6" s="49">
        <v>50</v>
      </c>
      <c r="CT6" s="29">
        <v>10</v>
      </c>
      <c r="CU6" s="33">
        <v>10</v>
      </c>
      <c r="CV6" s="34">
        <f t="shared" ref="CV6:CV20" si="23">CU6/CT6</f>
        <v>1</v>
      </c>
      <c r="CW6" s="50">
        <v>0.93</v>
      </c>
      <c r="CX6" s="29">
        <v>20</v>
      </c>
      <c r="CY6" s="29">
        <v>20</v>
      </c>
      <c r="CZ6" s="37">
        <f t="shared" ref="CZ6:CZ20" si="24">CY6/CX6</f>
        <v>1</v>
      </c>
      <c r="DA6" s="42"/>
      <c r="DB6" s="42">
        <v>40</v>
      </c>
      <c r="DC6" s="43">
        <v>0</v>
      </c>
      <c r="DD6" s="44">
        <f t="shared" ref="DD6:DD20" si="25">DC6/DB6</f>
        <v>0</v>
      </c>
      <c r="DE6" s="29">
        <v>0</v>
      </c>
      <c r="DF6" s="29">
        <v>20</v>
      </c>
      <c r="DG6" s="33">
        <v>20</v>
      </c>
      <c r="DH6" s="34">
        <f t="shared" ref="DH6:DH20" si="26">DG6/DF6</f>
        <v>1</v>
      </c>
      <c r="DI6" s="38">
        <v>0</v>
      </c>
      <c r="DJ6" s="38">
        <v>764</v>
      </c>
      <c r="DK6" s="38">
        <f t="shared" ref="DK6:DK20" si="27">DI6/DJ6*100</f>
        <v>0</v>
      </c>
      <c r="DL6" s="32">
        <v>20</v>
      </c>
      <c r="DM6" s="33">
        <v>20</v>
      </c>
      <c r="DN6" s="34">
        <f t="shared" ref="DN6:DN20" si="28">DM6/DL6</f>
        <v>1</v>
      </c>
      <c r="DO6" s="84">
        <f t="shared" ref="DO6:DO20" si="29">SUM(DL6,DF6,DB6,CX6,CT6,CP6,CL6,CF6,BZ6,BT6,BN6,BH6,BB6,AV6,AP6,AJ6,AD6,X6,R6,L6,F6)</f>
        <v>570</v>
      </c>
      <c r="DP6" s="84">
        <f t="shared" ref="DP6:DP20" si="30">SUM(DM6,DG6,DC6,CY6,CU6,CQ6,CM6,CG6,CA6,BU6,BO6,BI6,BC6,AW6,AQ6,AK6,AE6,Y6,S6,M6,G6)</f>
        <v>415.65916365895703</v>
      </c>
      <c r="DQ6" s="11">
        <f t="shared" ref="DQ6:DQ20" si="31">DP6/DO6</f>
        <v>0.72922660291045094</v>
      </c>
      <c r="DT6" s="51"/>
      <c r="DU6" s="46"/>
      <c r="DV6" s="6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</row>
    <row r="7" spans="1:173" s="9" customFormat="1" ht="44.25" customHeight="1">
      <c r="A7" s="27" t="s">
        <v>49</v>
      </c>
      <c r="B7" s="47" t="s">
        <v>100</v>
      </c>
      <c r="C7" s="42">
        <v>115</v>
      </c>
      <c r="D7" s="42">
        <v>162</v>
      </c>
      <c r="E7" s="31">
        <f t="shared" si="0"/>
        <v>70.987654320987659</v>
      </c>
      <c r="F7" s="32">
        <v>30</v>
      </c>
      <c r="G7" s="33">
        <v>30</v>
      </c>
      <c r="H7" s="34">
        <f t="shared" si="1"/>
        <v>1</v>
      </c>
      <c r="I7" s="35">
        <v>0</v>
      </c>
      <c r="J7" s="36">
        <v>0</v>
      </c>
      <c r="K7" s="35">
        <v>0</v>
      </c>
      <c r="L7" s="37">
        <v>30</v>
      </c>
      <c r="M7" s="37">
        <v>30</v>
      </c>
      <c r="N7" s="34">
        <f t="shared" si="2"/>
        <v>1</v>
      </c>
      <c r="O7" s="32">
        <v>0</v>
      </c>
      <c r="P7" s="29">
        <v>0</v>
      </c>
      <c r="Q7" s="29">
        <v>0</v>
      </c>
      <c r="R7" s="29">
        <v>30</v>
      </c>
      <c r="S7" s="33">
        <v>30</v>
      </c>
      <c r="T7" s="34">
        <f t="shared" si="3"/>
        <v>1</v>
      </c>
      <c r="U7" s="38">
        <v>0</v>
      </c>
      <c r="V7" s="39">
        <v>353</v>
      </c>
      <c r="W7" s="37">
        <f t="shared" si="4"/>
        <v>0</v>
      </c>
      <c r="X7" s="37">
        <v>30</v>
      </c>
      <c r="Y7" s="37">
        <v>30</v>
      </c>
      <c r="Z7" s="37">
        <f t="shared" si="5"/>
        <v>1</v>
      </c>
      <c r="AA7" s="39">
        <v>3</v>
      </c>
      <c r="AB7" s="39">
        <v>14</v>
      </c>
      <c r="AC7" s="33">
        <f t="shared" si="6"/>
        <v>21.428571428571427</v>
      </c>
      <c r="AD7" s="37">
        <v>20</v>
      </c>
      <c r="AE7" s="37">
        <v>15</v>
      </c>
      <c r="AF7" s="33">
        <f t="shared" si="7"/>
        <v>0.75</v>
      </c>
      <c r="AG7" s="32">
        <v>1</v>
      </c>
      <c r="AH7" s="32">
        <v>492</v>
      </c>
      <c r="AI7" s="33">
        <f t="shared" si="8"/>
        <v>0.20325203252032523</v>
      </c>
      <c r="AJ7" s="29">
        <v>30</v>
      </c>
      <c r="AK7" s="37">
        <v>30</v>
      </c>
      <c r="AL7" s="37">
        <f t="shared" si="9"/>
        <v>1</v>
      </c>
      <c r="AM7" s="38">
        <v>0</v>
      </c>
      <c r="AN7" s="32">
        <v>0</v>
      </c>
      <c r="AO7" s="40">
        <v>0</v>
      </c>
      <c r="AP7" s="37">
        <v>30</v>
      </c>
      <c r="AQ7" s="33">
        <v>0</v>
      </c>
      <c r="AR7" s="34">
        <f t="shared" si="10"/>
        <v>0</v>
      </c>
      <c r="AS7" s="39">
        <v>18</v>
      </c>
      <c r="AT7" s="39">
        <v>492</v>
      </c>
      <c r="AU7" s="34">
        <f t="shared" si="11"/>
        <v>3.6585365853658534</v>
      </c>
      <c r="AV7" s="29">
        <v>20</v>
      </c>
      <c r="AW7" s="33">
        <v>0</v>
      </c>
      <c r="AX7" s="34">
        <f t="shared" si="12"/>
        <v>0</v>
      </c>
      <c r="AY7" s="39">
        <v>13</v>
      </c>
      <c r="AZ7" s="39">
        <v>220</v>
      </c>
      <c r="BA7" s="34">
        <f t="shared" si="13"/>
        <v>5.9090909090909092</v>
      </c>
      <c r="BB7" s="29">
        <v>40</v>
      </c>
      <c r="BC7" s="33">
        <v>0</v>
      </c>
      <c r="BD7" s="34">
        <f t="shared" si="14"/>
        <v>0</v>
      </c>
      <c r="BE7" s="29">
        <v>0</v>
      </c>
      <c r="BF7" s="29">
        <v>0</v>
      </c>
      <c r="BG7" s="29">
        <v>0</v>
      </c>
      <c r="BH7" s="29">
        <v>30</v>
      </c>
      <c r="BI7" s="33">
        <v>0</v>
      </c>
      <c r="BJ7" s="34">
        <f t="shared" si="16"/>
        <v>0</v>
      </c>
      <c r="BK7" s="41">
        <v>23800</v>
      </c>
      <c r="BL7" s="29">
        <v>355</v>
      </c>
      <c r="BM7" s="33">
        <f t="shared" ref="BM7:BM20" si="32">BK7/BL7</f>
        <v>67.042253521126767</v>
      </c>
      <c r="BN7" s="29">
        <v>20</v>
      </c>
      <c r="BO7" s="33">
        <f>BM7*20/85</f>
        <v>15.774647887323946</v>
      </c>
      <c r="BP7" s="34">
        <f>BO7/BN7</f>
        <v>0.78873239436619724</v>
      </c>
      <c r="BQ7" s="41">
        <v>137200</v>
      </c>
      <c r="BR7" s="41">
        <v>1681</v>
      </c>
      <c r="BS7" s="33">
        <f t="shared" ref="BS7:BS20" si="33">BQ7/BR7</f>
        <v>81.618084473527659</v>
      </c>
      <c r="BT7" s="29">
        <v>30</v>
      </c>
      <c r="BU7" s="37">
        <v>30</v>
      </c>
      <c r="BV7" s="37">
        <f t="shared" ref="BV7" si="34">BU7/BT7</f>
        <v>1</v>
      </c>
      <c r="BW7" s="34">
        <v>-36.97</v>
      </c>
      <c r="BX7" s="34">
        <v>0.88</v>
      </c>
      <c r="BY7" s="33">
        <f t="shared" ref="BY7:BY20" si="35">BW7/BX7</f>
        <v>-42.011363636363633</v>
      </c>
      <c r="BZ7" s="29">
        <v>30</v>
      </c>
      <c r="CA7" s="33">
        <v>30</v>
      </c>
      <c r="CB7" s="34">
        <f t="shared" si="17"/>
        <v>1</v>
      </c>
      <c r="CC7" s="34">
        <v>-283.97000000000003</v>
      </c>
      <c r="CD7" s="34">
        <v>16.96</v>
      </c>
      <c r="CE7" s="33">
        <f t="shared" si="18"/>
        <v>-16.743514150943398</v>
      </c>
      <c r="CF7" s="29">
        <v>30</v>
      </c>
      <c r="CG7" s="37">
        <v>30</v>
      </c>
      <c r="CH7" s="37">
        <f t="shared" si="19"/>
        <v>1</v>
      </c>
      <c r="CI7" s="29">
        <v>900</v>
      </c>
      <c r="CJ7" s="41">
        <v>2122</v>
      </c>
      <c r="CK7" s="33">
        <f t="shared" si="20"/>
        <v>0.42412818096135724</v>
      </c>
      <c r="CL7" s="29">
        <v>30</v>
      </c>
      <c r="CM7" s="33">
        <v>30</v>
      </c>
      <c r="CN7" s="34">
        <f t="shared" si="21"/>
        <v>1</v>
      </c>
      <c r="CO7" s="42">
        <v>1</v>
      </c>
      <c r="CP7" s="42">
        <v>30</v>
      </c>
      <c r="CQ7" s="43">
        <v>20</v>
      </c>
      <c r="CR7" s="44">
        <f t="shared" si="22"/>
        <v>0.66666666666666663</v>
      </c>
      <c r="CS7" s="44">
        <v>50</v>
      </c>
      <c r="CT7" s="29">
        <v>10</v>
      </c>
      <c r="CU7" s="33">
        <v>10</v>
      </c>
      <c r="CV7" s="34">
        <f t="shared" si="23"/>
        <v>1</v>
      </c>
      <c r="CW7" s="50">
        <v>0.4</v>
      </c>
      <c r="CX7" s="29">
        <v>20</v>
      </c>
      <c r="CY7" s="29">
        <v>20</v>
      </c>
      <c r="CZ7" s="37">
        <f t="shared" si="24"/>
        <v>1</v>
      </c>
      <c r="DA7" s="42"/>
      <c r="DB7" s="42">
        <v>40</v>
      </c>
      <c r="DC7" s="43">
        <v>0</v>
      </c>
      <c r="DD7" s="44">
        <f t="shared" si="25"/>
        <v>0</v>
      </c>
      <c r="DE7" s="29">
        <v>0</v>
      </c>
      <c r="DF7" s="29">
        <v>20</v>
      </c>
      <c r="DG7" s="33">
        <v>20</v>
      </c>
      <c r="DH7" s="34">
        <f t="shared" si="26"/>
        <v>1</v>
      </c>
      <c r="DI7" s="38">
        <v>4</v>
      </c>
      <c r="DJ7" s="38">
        <v>492</v>
      </c>
      <c r="DK7" s="52">
        <f t="shared" si="27"/>
        <v>0.81300813008130091</v>
      </c>
      <c r="DL7" s="32">
        <v>20</v>
      </c>
      <c r="DM7" s="33">
        <v>20</v>
      </c>
      <c r="DN7" s="34">
        <f t="shared" si="28"/>
        <v>1</v>
      </c>
      <c r="DO7" s="84">
        <f t="shared" si="29"/>
        <v>570</v>
      </c>
      <c r="DP7" s="84">
        <f t="shared" si="30"/>
        <v>390.77464788732391</v>
      </c>
      <c r="DQ7" s="11">
        <f t="shared" si="31"/>
        <v>0.68556955769705952</v>
      </c>
      <c r="DT7" s="45"/>
      <c r="DU7" s="46"/>
      <c r="DV7" s="6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</row>
    <row r="8" spans="1:173" s="8" customFormat="1" ht="32.25" customHeight="1">
      <c r="A8" s="27" t="s">
        <v>50</v>
      </c>
      <c r="B8" s="47" t="s">
        <v>108</v>
      </c>
      <c r="C8" s="29">
        <v>98</v>
      </c>
      <c r="D8" s="53">
        <v>213</v>
      </c>
      <c r="E8" s="31">
        <f t="shared" si="0"/>
        <v>46.009389671361504</v>
      </c>
      <c r="F8" s="32">
        <v>30</v>
      </c>
      <c r="G8" s="33">
        <f t="shared" ref="G8:G20" si="36">E8*F8/70</f>
        <v>19.718309859154928</v>
      </c>
      <c r="H8" s="34">
        <f t="shared" si="1"/>
        <v>0.65727699530516426</v>
      </c>
      <c r="I8" s="35">
        <v>0</v>
      </c>
      <c r="J8" s="36">
        <v>0</v>
      </c>
      <c r="K8" s="35">
        <v>0</v>
      </c>
      <c r="L8" s="37">
        <v>30</v>
      </c>
      <c r="M8" s="37">
        <v>30</v>
      </c>
      <c r="N8" s="34">
        <f t="shared" si="2"/>
        <v>1</v>
      </c>
      <c r="O8" s="32">
        <v>0</v>
      </c>
      <c r="P8" s="29">
        <v>0</v>
      </c>
      <c r="Q8" s="29">
        <v>0</v>
      </c>
      <c r="R8" s="29">
        <v>30</v>
      </c>
      <c r="S8" s="33">
        <v>30</v>
      </c>
      <c r="T8" s="34">
        <f t="shared" si="3"/>
        <v>1</v>
      </c>
      <c r="U8" s="38">
        <v>0</v>
      </c>
      <c r="V8" s="39">
        <v>544</v>
      </c>
      <c r="W8" s="37">
        <f t="shared" si="4"/>
        <v>0</v>
      </c>
      <c r="X8" s="37">
        <v>30</v>
      </c>
      <c r="Y8" s="37">
        <v>30</v>
      </c>
      <c r="Z8" s="37">
        <f t="shared" si="5"/>
        <v>1</v>
      </c>
      <c r="AA8" s="39">
        <v>0</v>
      </c>
      <c r="AB8" s="39">
        <v>30</v>
      </c>
      <c r="AC8" s="33">
        <f t="shared" si="6"/>
        <v>0</v>
      </c>
      <c r="AD8" s="37">
        <v>20</v>
      </c>
      <c r="AE8" s="37">
        <v>20</v>
      </c>
      <c r="AF8" s="33">
        <f t="shared" si="7"/>
        <v>1</v>
      </c>
      <c r="AG8" s="32">
        <v>0</v>
      </c>
      <c r="AH8" s="32">
        <v>858</v>
      </c>
      <c r="AI8" s="29">
        <f t="shared" si="8"/>
        <v>0</v>
      </c>
      <c r="AJ8" s="29">
        <v>30</v>
      </c>
      <c r="AK8" s="37">
        <v>30</v>
      </c>
      <c r="AL8" s="37">
        <f t="shared" si="9"/>
        <v>1</v>
      </c>
      <c r="AM8" s="38">
        <v>0</v>
      </c>
      <c r="AN8" s="32">
        <v>0</v>
      </c>
      <c r="AO8" s="40">
        <v>0</v>
      </c>
      <c r="AP8" s="37">
        <v>30</v>
      </c>
      <c r="AQ8" s="33">
        <v>0</v>
      </c>
      <c r="AR8" s="34">
        <f t="shared" si="10"/>
        <v>0</v>
      </c>
      <c r="AS8" s="39">
        <v>30</v>
      </c>
      <c r="AT8" s="39">
        <v>857</v>
      </c>
      <c r="AU8" s="34">
        <f t="shared" si="11"/>
        <v>3.5005834305717616</v>
      </c>
      <c r="AV8" s="29">
        <v>20</v>
      </c>
      <c r="AW8" s="33">
        <v>0</v>
      </c>
      <c r="AX8" s="34">
        <f t="shared" si="12"/>
        <v>0</v>
      </c>
      <c r="AY8" s="39">
        <v>12</v>
      </c>
      <c r="AZ8" s="39">
        <v>596</v>
      </c>
      <c r="BA8" s="34">
        <f t="shared" si="13"/>
        <v>2.0134228187919461</v>
      </c>
      <c r="BB8" s="29">
        <v>40</v>
      </c>
      <c r="BC8" s="33">
        <v>0</v>
      </c>
      <c r="BD8" s="34">
        <f t="shared" si="14"/>
        <v>0</v>
      </c>
      <c r="BE8" s="29">
        <v>0</v>
      </c>
      <c r="BF8" s="29">
        <v>0</v>
      </c>
      <c r="BG8" s="29">
        <v>0</v>
      </c>
      <c r="BH8" s="29">
        <v>30</v>
      </c>
      <c r="BI8" s="33">
        <v>0</v>
      </c>
      <c r="BJ8" s="34">
        <f t="shared" si="16"/>
        <v>0</v>
      </c>
      <c r="BK8" s="41">
        <v>9400</v>
      </c>
      <c r="BL8" s="29">
        <v>111</v>
      </c>
      <c r="BM8" s="33">
        <f t="shared" si="32"/>
        <v>84.684684684684683</v>
      </c>
      <c r="BN8" s="29">
        <v>20</v>
      </c>
      <c r="BO8" s="37">
        <v>20</v>
      </c>
      <c r="BP8" s="37">
        <f t="shared" ref="BP8:BP20" si="37">BO8/BN8</f>
        <v>1</v>
      </c>
      <c r="BQ8" s="41">
        <v>98200</v>
      </c>
      <c r="BR8" s="41">
        <v>1290</v>
      </c>
      <c r="BS8" s="33">
        <f t="shared" si="33"/>
        <v>76.124031007751938</v>
      </c>
      <c r="BT8" s="29">
        <v>30</v>
      </c>
      <c r="BU8" s="33">
        <f>BS8*20/85</f>
        <v>17.911536707706336</v>
      </c>
      <c r="BV8" s="34">
        <f>BU8/BT8</f>
        <v>0.59705122359021123</v>
      </c>
      <c r="BW8" s="34">
        <v>-163.98</v>
      </c>
      <c r="BX8" s="34">
        <v>2.66</v>
      </c>
      <c r="BY8" s="33">
        <f t="shared" si="35"/>
        <v>-61.646616541353374</v>
      </c>
      <c r="BZ8" s="29">
        <v>30</v>
      </c>
      <c r="CA8" s="33">
        <v>30</v>
      </c>
      <c r="CB8" s="34">
        <f t="shared" si="17"/>
        <v>1</v>
      </c>
      <c r="CC8" s="34">
        <v>-314.06</v>
      </c>
      <c r="CD8" s="34">
        <v>43.34</v>
      </c>
      <c r="CE8" s="33">
        <f t="shared" si="18"/>
        <v>-7.2464236271342868</v>
      </c>
      <c r="CF8" s="29">
        <v>30</v>
      </c>
      <c r="CG8" s="37">
        <v>30</v>
      </c>
      <c r="CH8" s="37">
        <f t="shared" si="19"/>
        <v>1</v>
      </c>
      <c r="CI8" s="29">
        <v>600</v>
      </c>
      <c r="CJ8" s="41">
        <v>1445</v>
      </c>
      <c r="CK8" s="33">
        <f t="shared" si="20"/>
        <v>0.41522491349480967</v>
      </c>
      <c r="CL8" s="29">
        <v>30</v>
      </c>
      <c r="CM8" s="33">
        <v>30</v>
      </c>
      <c r="CN8" s="34">
        <f t="shared" si="21"/>
        <v>1</v>
      </c>
      <c r="CO8" s="42">
        <v>0</v>
      </c>
      <c r="CP8" s="42">
        <v>30</v>
      </c>
      <c r="CQ8" s="43">
        <v>30</v>
      </c>
      <c r="CR8" s="44">
        <f t="shared" si="22"/>
        <v>1</v>
      </c>
      <c r="CS8" s="34">
        <v>100</v>
      </c>
      <c r="CT8" s="29">
        <v>10</v>
      </c>
      <c r="CU8" s="33">
        <v>10</v>
      </c>
      <c r="CV8" s="34">
        <f t="shared" si="23"/>
        <v>1</v>
      </c>
      <c r="CW8" s="50">
        <v>0.54</v>
      </c>
      <c r="CX8" s="29">
        <v>20</v>
      </c>
      <c r="CY8" s="29">
        <v>20</v>
      </c>
      <c r="CZ8" s="37">
        <f t="shared" si="24"/>
        <v>1</v>
      </c>
      <c r="DA8" s="42">
        <v>2012</v>
      </c>
      <c r="DB8" s="42">
        <v>40</v>
      </c>
      <c r="DC8" s="43">
        <v>0</v>
      </c>
      <c r="DD8" s="44">
        <f t="shared" si="25"/>
        <v>0</v>
      </c>
      <c r="DE8" s="29">
        <v>0</v>
      </c>
      <c r="DF8" s="29">
        <v>20</v>
      </c>
      <c r="DG8" s="33">
        <v>20</v>
      </c>
      <c r="DH8" s="34">
        <f t="shared" si="26"/>
        <v>1</v>
      </c>
      <c r="DI8" s="38">
        <v>0</v>
      </c>
      <c r="DJ8" s="38">
        <v>857</v>
      </c>
      <c r="DK8" s="38">
        <f t="shared" si="27"/>
        <v>0</v>
      </c>
      <c r="DL8" s="32">
        <v>20</v>
      </c>
      <c r="DM8" s="33">
        <v>20</v>
      </c>
      <c r="DN8" s="34">
        <f t="shared" si="28"/>
        <v>1</v>
      </c>
      <c r="DO8" s="84">
        <f t="shared" si="29"/>
        <v>570</v>
      </c>
      <c r="DP8" s="84">
        <f t="shared" si="30"/>
        <v>387.62984656686126</v>
      </c>
      <c r="DQ8" s="11">
        <f t="shared" si="31"/>
        <v>0.68005236239800226</v>
      </c>
      <c r="DR8" s="7"/>
      <c r="DS8" s="7"/>
      <c r="DT8" s="51"/>
      <c r="DU8" s="46"/>
      <c r="DV8" s="6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</row>
    <row r="9" spans="1:173" s="8" customFormat="1" ht="44.25" customHeight="1">
      <c r="A9" s="54" t="s">
        <v>51</v>
      </c>
      <c r="B9" s="47" t="s">
        <v>109</v>
      </c>
      <c r="C9" s="29">
        <v>0</v>
      </c>
      <c r="D9" s="29">
        <v>0</v>
      </c>
      <c r="E9" s="30">
        <v>0</v>
      </c>
      <c r="F9" s="32">
        <v>30</v>
      </c>
      <c r="G9" s="33">
        <f t="shared" si="36"/>
        <v>0</v>
      </c>
      <c r="H9" s="34">
        <f t="shared" si="1"/>
        <v>0</v>
      </c>
      <c r="I9" s="35">
        <v>0</v>
      </c>
      <c r="J9" s="36">
        <v>0</v>
      </c>
      <c r="K9" s="35">
        <v>0</v>
      </c>
      <c r="L9" s="37">
        <v>30</v>
      </c>
      <c r="M9" s="37">
        <v>30</v>
      </c>
      <c r="N9" s="34">
        <f t="shared" si="2"/>
        <v>1</v>
      </c>
      <c r="O9" s="32">
        <v>0</v>
      </c>
      <c r="P9" s="29">
        <v>0</v>
      </c>
      <c r="Q9" s="29">
        <v>0</v>
      </c>
      <c r="R9" s="29">
        <v>30</v>
      </c>
      <c r="S9" s="33">
        <v>30</v>
      </c>
      <c r="T9" s="34">
        <f t="shared" si="3"/>
        <v>1</v>
      </c>
      <c r="U9" s="38">
        <v>0</v>
      </c>
      <c r="V9" s="39">
        <v>514</v>
      </c>
      <c r="W9" s="37">
        <f t="shared" si="4"/>
        <v>0</v>
      </c>
      <c r="X9" s="37">
        <v>30</v>
      </c>
      <c r="Y9" s="37">
        <v>30</v>
      </c>
      <c r="Z9" s="37">
        <f t="shared" si="5"/>
        <v>1</v>
      </c>
      <c r="AA9" s="39">
        <v>0</v>
      </c>
      <c r="AB9" s="39">
        <v>0</v>
      </c>
      <c r="AC9" s="33">
        <v>0</v>
      </c>
      <c r="AD9" s="37">
        <v>20</v>
      </c>
      <c r="AE9" s="37">
        <v>20</v>
      </c>
      <c r="AF9" s="33">
        <f t="shared" si="7"/>
        <v>1</v>
      </c>
      <c r="AG9" s="32">
        <v>0</v>
      </c>
      <c r="AH9" s="32">
        <v>927</v>
      </c>
      <c r="AI9" s="29">
        <f t="shared" si="8"/>
        <v>0</v>
      </c>
      <c r="AJ9" s="29">
        <v>30</v>
      </c>
      <c r="AK9" s="37">
        <v>30</v>
      </c>
      <c r="AL9" s="37">
        <f t="shared" si="9"/>
        <v>1</v>
      </c>
      <c r="AM9" s="38">
        <v>0</v>
      </c>
      <c r="AN9" s="32">
        <v>0</v>
      </c>
      <c r="AO9" s="40">
        <v>0</v>
      </c>
      <c r="AP9" s="37">
        <v>30</v>
      </c>
      <c r="AQ9" s="33">
        <v>0</v>
      </c>
      <c r="AR9" s="34">
        <f t="shared" si="10"/>
        <v>0</v>
      </c>
      <c r="AS9" s="39">
        <v>49</v>
      </c>
      <c r="AT9" s="39">
        <v>927</v>
      </c>
      <c r="AU9" s="34">
        <f t="shared" si="11"/>
        <v>5.2858683926645087</v>
      </c>
      <c r="AV9" s="29">
        <v>20</v>
      </c>
      <c r="AW9" s="33">
        <v>0</v>
      </c>
      <c r="AX9" s="34">
        <f t="shared" si="12"/>
        <v>0</v>
      </c>
      <c r="AY9" s="39">
        <v>21</v>
      </c>
      <c r="AZ9" s="39">
        <v>504</v>
      </c>
      <c r="BA9" s="34">
        <f t="shared" si="13"/>
        <v>4.1666666666666661</v>
      </c>
      <c r="BB9" s="29">
        <v>40</v>
      </c>
      <c r="BC9" s="33">
        <v>0</v>
      </c>
      <c r="BD9" s="34">
        <f t="shared" si="14"/>
        <v>0</v>
      </c>
      <c r="BE9" s="29">
        <v>0</v>
      </c>
      <c r="BF9" s="29">
        <v>0</v>
      </c>
      <c r="BG9" s="29">
        <v>0</v>
      </c>
      <c r="BH9" s="29">
        <v>30</v>
      </c>
      <c r="BI9" s="33">
        <v>0</v>
      </c>
      <c r="BJ9" s="34">
        <f t="shared" si="16"/>
        <v>0</v>
      </c>
      <c r="BK9" s="41">
        <v>23000</v>
      </c>
      <c r="BL9" s="29">
        <v>272</v>
      </c>
      <c r="BM9" s="33">
        <f t="shared" si="32"/>
        <v>84.558823529411768</v>
      </c>
      <c r="BN9" s="29">
        <v>20</v>
      </c>
      <c r="BO9" s="37">
        <v>20</v>
      </c>
      <c r="BP9" s="37">
        <f t="shared" si="37"/>
        <v>1</v>
      </c>
      <c r="BQ9" s="41">
        <v>130800</v>
      </c>
      <c r="BR9" s="41">
        <v>1969</v>
      </c>
      <c r="BS9" s="33">
        <f t="shared" si="33"/>
        <v>66.429659725749104</v>
      </c>
      <c r="BT9" s="29">
        <v>30</v>
      </c>
      <c r="BU9" s="33">
        <f t="shared" ref="BU9:BU20" si="38">BS9*20/85</f>
        <v>15.630508170764495</v>
      </c>
      <c r="BV9" s="34">
        <f t="shared" ref="BV9:BV20" si="39">BU9/BT9</f>
        <v>0.52101693902548318</v>
      </c>
      <c r="BW9" s="34">
        <v>61.91</v>
      </c>
      <c r="BX9" s="34">
        <v>0.32</v>
      </c>
      <c r="BY9" s="33">
        <f t="shared" si="35"/>
        <v>193.46874999999997</v>
      </c>
      <c r="BZ9" s="29">
        <v>30</v>
      </c>
      <c r="CA9" s="33">
        <v>0</v>
      </c>
      <c r="CB9" s="34">
        <f t="shared" si="17"/>
        <v>0</v>
      </c>
      <c r="CC9" s="34">
        <v>-437.84</v>
      </c>
      <c r="CD9" s="34">
        <v>24.01</v>
      </c>
      <c r="CE9" s="33">
        <f t="shared" si="18"/>
        <v>-18.235735110370676</v>
      </c>
      <c r="CF9" s="29">
        <v>30</v>
      </c>
      <c r="CG9" s="37">
        <v>30</v>
      </c>
      <c r="CH9" s="37">
        <f t="shared" si="19"/>
        <v>1</v>
      </c>
      <c r="CI9" s="29">
        <v>600</v>
      </c>
      <c r="CJ9" s="41">
        <v>1350</v>
      </c>
      <c r="CK9" s="33">
        <f t="shared" si="20"/>
        <v>0.44444444444444442</v>
      </c>
      <c r="CL9" s="29">
        <v>30</v>
      </c>
      <c r="CM9" s="33">
        <v>30</v>
      </c>
      <c r="CN9" s="34">
        <f t="shared" si="21"/>
        <v>1</v>
      </c>
      <c r="CO9" s="42">
        <v>0</v>
      </c>
      <c r="CP9" s="42">
        <v>30</v>
      </c>
      <c r="CQ9" s="43">
        <v>30</v>
      </c>
      <c r="CR9" s="44">
        <f t="shared" si="22"/>
        <v>1</v>
      </c>
      <c r="CS9" s="34">
        <v>0</v>
      </c>
      <c r="CT9" s="29">
        <v>10</v>
      </c>
      <c r="CU9" s="33">
        <v>0</v>
      </c>
      <c r="CV9" s="34">
        <f t="shared" si="23"/>
        <v>0</v>
      </c>
      <c r="CW9" s="50">
        <v>0.84</v>
      </c>
      <c r="CX9" s="29">
        <v>20</v>
      </c>
      <c r="CY9" s="29">
        <v>20</v>
      </c>
      <c r="CZ9" s="37">
        <f t="shared" si="24"/>
        <v>1</v>
      </c>
      <c r="DA9" s="42"/>
      <c r="DB9" s="42">
        <v>40</v>
      </c>
      <c r="DC9" s="43">
        <v>0</v>
      </c>
      <c r="DD9" s="44">
        <f t="shared" si="25"/>
        <v>0</v>
      </c>
      <c r="DE9" s="29">
        <v>0</v>
      </c>
      <c r="DF9" s="29">
        <v>20</v>
      </c>
      <c r="DG9" s="33">
        <v>20</v>
      </c>
      <c r="DH9" s="34">
        <f t="shared" si="26"/>
        <v>1</v>
      </c>
      <c r="DI9" s="38">
        <v>0</v>
      </c>
      <c r="DJ9" s="38">
        <v>0</v>
      </c>
      <c r="DK9" s="38">
        <v>0</v>
      </c>
      <c r="DL9" s="32">
        <v>20</v>
      </c>
      <c r="DM9" s="33">
        <v>0</v>
      </c>
      <c r="DN9" s="34">
        <f t="shared" si="28"/>
        <v>0</v>
      </c>
      <c r="DO9" s="84">
        <f t="shared" si="29"/>
        <v>570</v>
      </c>
      <c r="DP9" s="84">
        <f t="shared" si="30"/>
        <v>305.63050817076453</v>
      </c>
      <c r="DQ9" s="11">
        <f t="shared" si="31"/>
        <v>0.53619387398379736</v>
      </c>
      <c r="DR9" s="7"/>
      <c r="DS9" s="7"/>
      <c r="DT9" s="51"/>
      <c r="DU9" s="46"/>
      <c r="DV9" s="6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</row>
    <row r="10" spans="1:173" s="9" customFormat="1" ht="33.75" customHeight="1">
      <c r="A10" s="27" t="s">
        <v>52</v>
      </c>
      <c r="B10" s="47" t="s">
        <v>110</v>
      </c>
      <c r="C10" s="29">
        <v>167</v>
      </c>
      <c r="D10" s="30">
        <v>326</v>
      </c>
      <c r="E10" s="31">
        <f t="shared" si="0"/>
        <v>51.226993865030678</v>
      </c>
      <c r="F10" s="32">
        <v>30</v>
      </c>
      <c r="G10" s="33">
        <f t="shared" si="36"/>
        <v>21.954425942156007</v>
      </c>
      <c r="H10" s="34">
        <f t="shared" si="1"/>
        <v>0.73181419807186687</v>
      </c>
      <c r="I10" s="35">
        <v>0</v>
      </c>
      <c r="J10" s="36">
        <v>0</v>
      </c>
      <c r="K10" s="35">
        <v>0</v>
      </c>
      <c r="L10" s="37">
        <v>30</v>
      </c>
      <c r="M10" s="37">
        <v>30</v>
      </c>
      <c r="N10" s="34">
        <f t="shared" si="2"/>
        <v>1</v>
      </c>
      <c r="O10" s="32">
        <v>0</v>
      </c>
      <c r="P10" s="29">
        <v>0</v>
      </c>
      <c r="Q10" s="29">
        <v>0</v>
      </c>
      <c r="R10" s="29">
        <v>30</v>
      </c>
      <c r="S10" s="33">
        <v>30</v>
      </c>
      <c r="T10" s="34">
        <f t="shared" si="3"/>
        <v>1</v>
      </c>
      <c r="U10" s="38">
        <v>0</v>
      </c>
      <c r="V10" s="39">
        <v>516</v>
      </c>
      <c r="W10" s="37">
        <f t="shared" si="4"/>
        <v>0</v>
      </c>
      <c r="X10" s="37">
        <v>30</v>
      </c>
      <c r="Y10" s="37">
        <v>30</v>
      </c>
      <c r="Z10" s="37">
        <f t="shared" si="5"/>
        <v>1</v>
      </c>
      <c r="AA10" s="39">
        <v>0</v>
      </c>
      <c r="AB10" s="39">
        <v>0</v>
      </c>
      <c r="AC10" s="33">
        <v>0</v>
      </c>
      <c r="AD10" s="37">
        <v>20</v>
      </c>
      <c r="AE10" s="37">
        <v>20</v>
      </c>
      <c r="AF10" s="33">
        <f t="shared" si="7"/>
        <v>1</v>
      </c>
      <c r="AG10" s="32">
        <v>0</v>
      </c>
      <c r="AH10" s="32">
        <v>255</v>
      </c>
      <c r="AI10" s="29">
        <f t="shared" si="8"/>
        <v>0</v>
      </c>
      <c r="AJ10" s="29">
        <v>30</v>
      </c>
      <c r="AK10" s="37">
        <v>30</v>
      </c>
      <c r="AL10" s="37">
        <f t="shared" si="9"/>
        <v>1</v>
      </c>
      <c r="AM10" s="38">
        <v>0</v>
      </c>
      <c r="AN10" s="32">
        <v>0</v>
      </c>
      <c r="AO10" s="40">
        <v>0</v>
      </c>
      <c r="AP10" s="37">
        <v>30</v>
      </c>
      <c r="AQ10" s="33">
        <v>0</v>
      </c>
      <c r="AR10" s="34">
        <f t="shared" si="10"/>
        <v>0</v>
      </c>
      <c r="AS10" s="39">
        <v>47</v>
      </c>
      <c r="AT10" s="39">
        <v>967</v>
      </c>
      <c r="AU10" s="34">
        <f t="shared" si="11"/>
        <v>4.8603929679420892</v>
      </c>
      <c r="AV10" s="29">
        <v>20</v>
      </c>
      <c r="AW10" s="33">
        <v>0</v>
      </c>
      <c r="AX10" s="34">
        <f t="shared" si="12"/>
        <v>0</v>
      </c>
      <c r="AY10" s="39">
        <v>31</v>
      </c>
      <c r="AZ10" s="39">
        <v>755</v>
      </c>
      <c r="BA10" s="34">
        <f t="shared" si="13"/>
        <v>4.1059602649006619</v>
      </c>
      <c r="BB10" s="29">
        <v>40</v>
      </c>
      <c r="BC10" s="33">
        <v>0</v>
      </c>
      <c r="BD10" s="34">
        <f t="shared" si="14"/>
        <v>0</v>
      </c>
      <c r="BE10" s="29">
        <v>51</v>
      </c>
      <c r="BF10" s="29">
        <v>62</v>
      </c>
      <c r="BG10" s="33">
        <f t="shared" si="15"/>
        <v>82.258064516129039</v>
      </c>
      <c r="BH10" s="29">
        <v>30</v>
      </c>
      <c r="BI10" s="33">
        <f>BG10*30/90</f>
        <v>27.41935483870968</v>
      </c>
      <c r="BJ10" s="34">
        <f t="shared" si="16"/>
        <v>0.91397849462365599</v>
      </c>
      <c r="BK10" s="41">
        <v>21300</v>
      </c>
      <c r="BL10" s="29">
        <v>247</v>
      </c>
      <c r="BM10" s="33">
        <f t="shared" si="32"/>
        <v>86.234817813765176</v>
      </c>
      <c r="BN10" s="29">
        <v>20</v>
      </c>
      <c r="BO10" s="37">
        <v>20</v>
      </c>
      <c r="BP10" s="37">
        <f t="shared" si="37"/>
        <v>1</v>
      </c>
      <c r="BQ10" s="41">
        <v>97100</v>
      </c>
      <c r="BR10" s="41">
        <v>1273</v>
      </c>
      <c r="BS10" s="33">
        <f t="shared" si="33"/>
        <v>76.276512175962296</v>
      </c>
      <c r="BT10" s="29">
        <v>30</v>
      </c>
      <c r="BU10" s="33">
        <f t="shared" si="38"/>
        <v>17.947414629638189</v>
      </c>
      <c r="BV10" s="34">
        <f t="shared" si="39"/>
        <v>0.59824715432127296</v>
      </c>
      <c r="BW10" s="34">
        <v>52.39</v>
      </c>
      <c r="BX10" s="34">
        <v>0.27</v>
      </c>
      <c r="BY10" s="33">
        <f t="shared" si="35"/>
        <v>194.03703703703704</v>
      </c>
      <c r="BZ10" s="29">
        <v>30</v>
      </c>
      <c r="CA10" s="33">
        <v>0</v>
      </c>
      <c r="CB10" s="34">
        <f t="shared" si="17"/>
        <v>0</v>
      </c>
      <c r="CC10" s="34">
        <v>-488.82</v>
      </c>
      <c r="CD10" s="34">
        <v>18.93</v>
      </c>
      <c r="CE10" s="33">
        <f t="shared" si="18"/>
        <v>-25.822503961965136</v>
      </c>
      <c r="CF10" s="29">
        <v>30</v>
      </c>
      <c r="CG10" s="37">
        <v>30</v>
      </c>
      <c r="CH10" s="37">
        <f t="shared" si="19"/>
        <v>1</v>
      </c>
      <c r="CI10" s="29">
        <v>500</v>
      </c>
      <c r="CJ10" s="41">
        <v>1118</v>
      </c>
      <c r="CK10" s="33">
        <f t="shared" si="20"/>
        <v>0.44722719141323791</v>
      </c>
      <c r="CL10" s="29">
        <v>30</v>
      </c>
      <c r="CM10" s="33">
        <v>30</v>
      </c>
      <c r="CN10" s="34">
        <f t="shared" si="21"/>
        <v>1</v>
      </c>
      <c r="CO10" s="42">
        <v>0</v>
      </c>
      <c r="CP10" s="42">
        <v>30</v>
      </c>
      <c r="CQ10" s="43">
        <v>30</v>
      </c>
      <c r="CR10" s="44">
        <f t="shared" si="22"/>
        <v>1</v>
      </c>
      <c r="CS10" s="34">
        <v>100</v>
      </c>
      <c r="CT10" s="29">
        <v>10</v>
      </c>
      <c r="CU10" s="33">
        <v>10</v>
      </c>
      <c r="CV10" s="34">
        <f t="shared" si="23"/>
        <v>1</v>
      </c>
      <c r="CW10" s="29">
        <v>40</v>
      </c>
      <c r="CX10" s="29">
        <v>20</v>
      </c>
      <c r="CY10" s="29">
        <v>20</v>
      </c>
      <c r="CZ10" s="37">
        <f t="shared" si="24"/>
        <v>1</v>
      </c>
      <c r="DA10" s="42"/>
      <c r="DB10" s="42">
        <v>40</v>
      </c>
      <c r="DC10" s="43">
        <v>0</v>
      </c>
      <c r="DD10" s="44">
        <f t="shared" si="25"/>
        <v>0</v>
      </c>
      <c r="DE10" s="29">
        <v>0</v>
      </c>
      <c r="DF10" s="29">
        <v>20</v>
      </c>
      <c r="DG10" s="33">
        <v>20</v>
      </c>
      <c r="DH10" s="34">
        <f t="shared" si="26"/>
        <v>1</v>
      </c>
      <c r="DI10" s="38">
        <v>0</v>
      </c>
      <c r="DJ10" s="38">
        <v>967</v>
      </c>
      <c r="DK10" s="38">
        <f t="shared" si="27"/>
        <v>0</v>
      </c>
      <c r="DL10" s="32">
        <v>20</v>
      </c>
      <c r="DM10" s="33">
        <v>20</v>
      </c>
      <c r="DN10" s="34">
        <f t="shared" si="28"/>
        <v>1</v>
      </c>
      <c r="DO10" s="84">
        <f t="shared" si="29"/>
        <v>570</v>
      </c>
      <c r="DP10" s="84">
        <f t="shared" si="30"/>
        <v>387.32119541050383</v>
      </c>
      <c r="DQ10" s="11">
        <f t="shared" si="31"/>
        <v>0.67951086914123482</v>
      </c>
      <c r="DT10" s="51"/>
      <c r="DU10" s="46"/>
      <c r="DV10" s="6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</row>
    <row r="11" spans="1:173" s="9" customFormat="1" ht="42" customHeight="1">
      <c r="A11" s="27" t="s">
        <v>53</v>
      </c>
      <c r="B11" s="47" t="s">
        <v>112</v>
      </c>
      <c r="C11" s="42">
        <v>122</v>
      </c>
      <c r="D11" s="42">
        <v>171</v>
      </c>
      <c r="E11" s="31">
        <f t="shared" si="0"/>
        <v>71.345029239766077</v>
      </c>
      <c r="F11" s="32">
        <v>30</v>
      </c>
      <c r="G11" s="33">
        <v>30</v>
      </c>
      <c r="H11" s="34">
        <f t="shared" si="1"/>
        <v>1</v>
      </c>
      <c r="I11" s="35">
        <v>0</v>
      </c>
      <c r="J11" s="36">
        <v>0</v>
      </c>
      <c r="K11" s="35">
        <v>0</v>
      </c>
      <c r="L11" s="37">
        <v>30</v>
      </c>
      <c r="M11" s="37">
        <v>30</v>
      </c>
      <c r="N11" s="34">
        <f t="shared" si="2"/>
        <v>1</v>
      </c>
      <c r="O11" s="32">
        <v>0</v>
      </c>
      <c r="P11" s="29">
        <v>0</v>
      </c>
      <c r="Q11" s="29">
        <v>0</v>
      </c>
      <c r="R11" s="29">
        <v>30</v>
      </c>
      <c r="S11" s="33">
        <v>30</v>
      </c>
      <c r="T11" s="34">
        <f t="shared" si="3"/>
        <v>1</v>
      </c>
      <c r="U11" s="38">
        <v>0</v>
      </c>
      <c r="V11" s="39">
        <v>458</v>
      </c>
      <c r="W11" s="37">
        <f t="shared" si="4"/>
        <v>0</v>
      </c>
      <c r="X11" s="37">
        <v>30</v>
      </c>
      <c r="Y11" s="37">
        <v>30</v>
      </c>
      <c r="Z11" s="37">
        <f t="shared" si="5"/>
        <v>1</v>
      </c>
      <c r="AA11" s="39">
        <v>0</v>
      </c>
      <c r="AB11" s="39">
        <v>4</v>
      </c>
      <c r="AC11" s="33">
        <f t="shared" si="6"/>
        <v>0</v>
      </c>
      <c r="AD11" s="37">
        <v>20</v>
      </c>
      <c r="AE11" s="37">
        <v>20</v>
      </c>
      <c r="AF11" s="33">
        <f t="shared" si="7"/>
        <v>1</v>
      </c>
      <c r="AG11" s="32">
        <v>3</v>
      </c>
      <c r="AH11" s="32">
        <v>896</v>
      </c>
      <c r="AI11" s="33">
        <f t="shared" si="8"/>
        <v>0.33482142857142855</v>
      </c>
      <c r="AJ11" s="29">
        <v>30</v>
      </c>
      <c r="AK11" s="37">
        <v>30</v>
      </c>
      <c r="AL11" s="37">
        <f t="shared" si="9"/>
        <v>1</v>
      </c>
      <c r="AM11" s="38">
        <v>0</v>
      </c>
      <c r="AN11" s="32">
        <v>0</v>
      </c>
      <c r="AO11" s="40">
        <v>0</v>
      </c>
      <c r="AP11" s="37">
        <v>30</v>
      </c>
      <c r="AQ11" s="33">
        <v>0</v>
      </c>
      <c r="AR11" s="34">
        <f t="shared" si="10"/>
        <v>0</v>
      </c>
      <c r="AS11" s="39">
        <v>23</v>
      </c>
      <c r="AT11" s="39">
        <v>896</v>
      </c>
      <c r="AU11" s="34">
        <f t="shared" si="11"/>
        <v>2.5669642857142856</v>
      </c>
      <c r="AV11" s="29">
        <v>20</v>
      </c>
      <c r="AW11" s="33">
        <v>0</v>
      </c>
      <c r="AX11" s="34">
        <f t="shared" si="12"/>
        <v>0</v>
      </c>
      <c r="AY11" s="39">
        <v>17</v>
      </c>
      <c r="AZ11" s="39">
        <v>734</v>
      </c>
      <c r="BA11" s="34">
        <f t="shared" si="13"/>
        <v>2.3160762942779289</v>
      </c>
      <c r="BB11" s="29">
        <v>40</v>
      </c>
      <c r="BC11" s="33">
        <v>0</v>
      </c>
      <c r="BD11" s="34">
        <f t="shared" si="14"/>
        <v>0</v>
      </c>
      <c r="BE11" s="29">
        <v>453</v>
      </c>
      <c r="BF11" s="29">
        <v>453</v>
      </c>
      <c r="BG11" s="29">
        <f t="shared" si="15"/>
        <v>100</v>
      </c>
      <c r="BH11" s="29">
        <v>30</v>
      </c>
      <c r="BI11" s="33">
        <v>30</v>
      </c>
      <c r="BJ11" s="34">
        <f t="shared" si="16"/>
        <v>1</v>
      </c>
      <c r="BK11" s="41">
        <v>4100</v>
      </c>
      <c r="BL11" s="29">
        <v>48</v>
      </c>
      <c r="BM11" s="33">
        <f t="shared" si="32"/>
        <v>85.416666666666671</v>
      </c>
      <c r="BN11" s="29">
        <v>20</v>
      </c>
      <c r="BO11" s="37">
        <v>20</v>
      </c>
      <c r="BP11" s="37">
        <f t="shared" si="37"/>
        <v>1</v>
      </c>
      <c r="BQ11" s="41">
        <v>73600</v>
      </c>
      <c r="BR11" s="41">
        <v>1114</v>
      </c>
      <c r="BS11" s="33">
        <f t="shared" si="33"/>
        <v>66.068222621184916</v>
      </c>
      <c r="BT11" s="29">
        <v>30</v>
      </c>
      <c r="BU11" s="33">
        <f t="shared" si="38"/>
        <v>15.545464146161157</v>
      </c>
      <c r="BV11" s="34">
        <f t="shared" si="39"/>
        <v>0.51818213820537184</v>
      </c>
      <c r="BW11" s="34">
        <v>-2.0299999999999998</v>
      </c>
      <c r="BX11" s="34">
        <v>0.63</v>
      </c>
      <c r="BY11" s="33">
        <f t="shared" si="35"/>
        <v>-3.2222222222222219</v>
      </c>
      <c r="BZ11" s="29">
        <v>30</v>
      </c>
      <c r="CA11" s="33">
        <v>30</v>
      </c>
      <c r="CB11" s="34">
        <f t="shared" si="17"/>
        <v>1</v>
      </c>
      <c r="CC11" s="34">
        <v>-670.8</v>
      </c>
      <c r="CD11" s="34">
        <v>24.92</v>
      </c>
      <c r="CE11" s="33">
        <f t="shared" si="18"/>
        <v>-26.918138041733545</v>
      </c>
      <c r="CF11" s="29">
        <v>30</v>
      </c>
      <c r="CG11" s="37">
        <v>30</v>
      </c>
      <c r="CH11" s="37">
        <f t="shared" si="19"/>
        <v>1</v>
      </c>
      <c r="CI11" s="29">
        <v>0</v>
      </c>
      <c r="CJ11" s="29">
        <v>783</v>
      </c>
      <c r="CK11" s="33">
        <f t="shared" si="20"/>
        <v>0</v>
      </c>
      <c r="CL11" s="29">
        <v>30</v>
      </c>
      <c r="CM11" s="33">
        <v>30</v>
      </c>
      <c r="CN11" s="34">
        <f t="shared" si="21"/>
        <v>1</v>
      </c>
      <c r="CO11" s="42">
        <v>0</v>
      </c>
      <c r="CP11" s="42">
        <v>30</v>
      </c>
      <c r="CQ11" s="43">
        <v>30</v>
      </c>
      <c r="CR11" s="44">
        <f t="shared" si="22"/>
        <v>1</v>
      </c>
      <c r="CS11" s="34">
        <v>50</v>
      </c>
      <c r="CT11" s="29">
        <v>10</v>
      </c>
      <c r="CU11" s="33">
        <v>10</v>
      </c>
      <c r="CV11" s="34">
        <f t="shared" si="23"/>
        <v>1</v>
      </c>
      <c r="CW11" s="55">
        <v>0.59899999999999998</v>
      </c>
      <c r="CX11" s="29">
        <v>20</v>
      </c>
      <c r="CY11" s="29">
        <v>20</v>
      </c>
      <c r="CZ11" s="37">
        <f t="shared" si="24"/>
        <v>1</v>
      </c>
      <c r="DA11" s="56" t="s">
        <v>122</v>
      </c>
      <c r="DB11" s="42">
        <v>40</v>
      </c>
      <c r="DC11" s="43">
        <v>0</v>
      </c>
      <c r="DD11" s="44">
        <f t="shared" si="25"/>
        <v>0</v>
      </c>
      <c r="DE11" s="29">
        <v>0</v>
      </c>
      <c r="DF11" s="29">
        <v>20</v>
      </c>
      <c r="DG11" s="33">
        <v>20</v>
      </c>
      <c r="DH11" s="34">
        <f t="shared" si="26"/>
        <v>1</v>
      </c>
      <c r="DI11" s="38">
        <v>0</v>
      </c>
      <c r="DJ11" s="38">
        <v>896</v>
      </c>
      <c r="DK11" s="38">
        <f t="shared" si="27"/>
        <v>0</v>
      </c>
      <c r="DL11" s="32">
        <v>20</v>
      </c>
      <c r="DM11" s="33">
        <v>20</v>
      </c>
      <c r="DN11" s="34">
        <f t="shared" si="28"/>
        <v>1</v>
      </c>
      <c r="DO11" s="84">
        <f t="shared" si="29"/>
        <v>570</v>
      </c>
      <c r="DP11" s="84">
        <f t="shared" si="30"/>
        <v>425.54546414616118</v>
      </c>
      <c r="DQ11" s="11">
        <f t="shared" si="31"/>
        <v>0.74657098973010738</v>
      </c>
      <c r="DT11" s="45"/>
      <c r="DU11" s="46"/>
      <c r="DV11" s="6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</row>
    <row r="12" spans="1:173" s="8" customFormat="1" ht="35.25" customHeight="1">
      <c r="A12" s="27" t="s">
        <v>54</v>
      </c>
      <c r="B12" s="47" t="s">
        <v>111</v>
      </c>
      <c r="C12" s="42">
        <v>317</v>
      </c>
      <c r="D12" s="42">
        <v>561</v>
      </c>
      <c r="E12" s="31">
        <f t="shared" si="0"/>
        <v>56.506238859180037</v>
      </c>
      <c r="F12" s="32">
        <v>30</v>
      </c>
      <c r="G12" s="33">
        <f t="shared" si="36"/>
        <v>24.21695951107716</v>
      </c>
      <c r="H12" s="34">
        <f t="shared" si="1"/>
        <v>0.80723198370257199</v>
      </c>
      <c r="I12" s="35">
        <v>0</v>
      </c>
      <c r="J12" s="36">
        <v>0</v>
      </c>
      <c r="K12" s="35">
        <v>0</v>
      </c>
      <c r="L12" s="37">
        <v>30</v>
      </c>
      <c r="M12" s="37">
        <v>30</v>
      </c>
      <c r="N12" s="34">
        <f t="shared" si="2"/>
        <v>1</v>
      </c>
      <c r="O12" s="32">
        <v>0</v>
      </c>
      <c r="P12" s="29">
        <v>0</v>
      </c>
      <c r="Q12" s="29">
        <v>0</v>
      </c>
      <c r="R12" s="29">
        <v>30</v>
      </c>
      <c r="S12" s="33">
        <v>30</v>
      </c>
      <c r="T12" s="34">
        <f t="shared" si="3"/>
        <v>1</v>
      </c>
      <c r="U12" s="38">
        <v>0</v>
      </c>
      <c r="V12" s="39">
        <v>970</v>
      </c>
      <c r="W12" s="37">
        <f t="shared" si="4"/>
        <v>0</v>
      </c>
      <c r="X12" s="37">
        <v>30</v>
      </c>
      <c r="Y12" s="37">
        <v>30</v>
      </c>
      <c r="Z12" s="37">
        <f t="shared" si="5"/>
        <v>1</v>
      </c>
      <c r="AA12" s="39">
        <v>17</v>
      </c>
      <c r="AB12" s="39">
        <v>122</v>
      </c>
      <c r="AC12" s="33">
        <f t="shared" si="6"/>
        <v>13.934426229508196</v>
      </c>
      <c r="AD12" s="37">
        <v>20</v>
      </c>
      <c r="AE12" s="37">
        <v>15</v>
      </c>
      <c r="AF12" s="33">
        <f t="shared" si="7"/>
        <v>0.75</v>
      </c>
      <c r="AG12" s="32">
        <v>3</v>
      </c>
      <c r="AH12" s="57">
        <v>1763</v>
      </c>
      <c r="AI12" s="33">
        <f t="shared" si="8"/>
        <v>0.17016449234259784</v>
      </c>
      <c r="AJ12" s="29">
        <v>30</v>
      </c>
      <c r="AK12" s="37">
        <v>30</v>
      </c>
      <c r="AL12" s="37">
        <f t="shared" si="9"/>
        <v>1</v>
      </c>
      <c r="AM12" s="38">
        <v>0</v>
      </c>
      <c r="AN12" s="32">
        <v>0</v>
      </c>
      <c r="AO12" s="40">
        <v>0</v>
      </c>
      <c r="AP12" s="37">
        <v>30</v>
      </c>
      <c r="AQ12" s="33">
        <v>0</v>
      </c>
      <c r="AR12" s="34">
        <f t="shared" si="10"/>
        <v>0</v>
      </c>
      <c r="AS12" s="39">
        <v>131</v>
      </c>
      <c r="AT12" s="39">
        <v>1762</v>
      </c>
      <c r="AU12" s="34">
        <f t="shared" si="11"/>
        <v>7.4347332576617475</v>
      </c>
      <c r="AV12" s="29">
        <v>20</v>
      </c>
      <c r="AW12" s="33">
        <v>0</v>
      </c>
      <c r="AX12" s="34">
        <f t="shared" si="12"/>
        <v>0</v>
      </c>
      <c r="AY12" s="39">
        <v>121</v>
      </c>
      <c r="AZ12" s="39">
        <v>1679</v>
      </c>
      <c r="BA12" s="34">
        <f t="shared" si="13"/>
        <v>7.2066706372840974</v>
      </c>
      <c r="BB12" s="29">
        <v>40</v>
      </c>
      <c r="BC12" s="33">
        <v>0</v>
      </c>
      <c r="BD12" s="34">
        <f t="shared" si="14"/>
        <v>0</v>
      </c>
      <c r="BE12" s="29">
        <v>170</v>
      </c>
      <c r="BF12" s="29">
        <v>200</v>
      </c>
      <c r="BG12" s="29">
        <f t="shared" si="15"/>
        <v>85</v>
      </c>
      <c r="BH12" s="29">
        <v>30</v>
      </c>
      <c r="BI12" s="33">
        <f>BG12*30/90</f>
        <v>28.333333333333332</v>
      </c>
      <c r="BJ12" s="34">
        <f t="shared" si="16"/>
        <v>0.94444444444444442</v>
      </c>
      <c r="BK12" s="41">
        <v>21300</v>
      </c>
      <c r="BL12" s="29">
        <v>272</v>
      </c>
      <c r="BM12" s="33">
        <f t="shared" si="32"/>
        <v>78.308823529411768</v>
      </c>
      <c r="BN12" s="29">
        <v>20</v>
      </c>
      <c r="BO12" s="33">
        <f>BM12*20/85</f>
        <v>18.425605536332181</v>
      </c>
      <c r="BP12" s="34">
        <f>BO12/BN12</f>
        <v>0.92128027681660907</v>
      </c>
      <c r="BQ12" s="41">
        <v>129400</v>
      </c>
      <c r="BR12" s="41">
        <v>1986</v>
      </c>
      <c r="BS12" s="33">
        <f t="shared" si="33"/>
        <v>65.156092648539783</v>
      </c>
      <c r="BT12" s="29">
        <v>30</v>
      </c>
      <c r="BU12" s="33">
        <f t="shared" si="38"/>
        <v>15.330845329068186</v>
      </c>
      <c r="BV12" s="34">
        <f t="shared" si="39"/>
        <v>0.51102817763560615</v>
      </c>
      <c r="BW12" s="34">
        <v>0</v>
      </c>
      <c r="BX12" s="34">
        <v>0</v>
      </c>
      <c r="BY12" s="33">
        <v>0</v>
      </c>
      <c r="BZ12" s="29">
        <v>30</v>
      </c>
      <c r="CA12" s="33">
        <v>30</v>
      </c>
      <c r="CB12" s="34">
        <f t="shared" si="17"/>
        <v>1</v>
      </c>
      <c r="CC12" s="34">
        <v>-384.98</v>
      </c>
      <c r="CD12" s="34">
        <v>19.95</v>
      </c>
      <c r="CE12" s="33">
        <f t="shared" si="18"/>
        <v>-19.297243107769425</v>
      </c>
      <c r="CF12" s="29">
        <v>30</v>
      </c>
      <c r="CG12" s="37">
        <v>30</v>
      </c>
      <c r="CH12" s="37">
        <f t="shared" si="19"/>
        <v>1</v>
      </c>
      <c r="CI12" s="29">
        <v>300</v>
      </c>
      <c r="CJ12" s="41">
        <v>1060</v>
      </c>
      <c r="CK12" s="33">
        <f t="shared" si="20"/>
        <v>0.28301886792452829</v>
      </c>
      <c r="CL12" s="29">
        <v>30</v>
      </c>
      <c r="CM12" s="33">
        <v>30</v>
      </c>
      <c r="CN12" s="34">
        <f t="shared" si="21"/>
        <v>1</v>
      </c>
      <c r="CO12" s="42">
        <v>0</v>
      </c>
      <c r="CP12" s="42">
        <v>30</v>
      </c>
      <c r="CQ12" s="43">
        <v>30</v>
      </c>
      <c r="CR12" s="44">
        <f t="shared" si="22"/>
        <v>1</v>
      </c>
      <c r="CS12" s="34">
        <v>50</v>
      </c>
      <c r="CT12" s="29">
        <v>10</v>
      </c>
      <c r="CU12" s="33">
        <v>10</v>
      </c>
      <c r="CV12" s="34">
        <f t="shared" si="23"/>
        <v>1</v>
      </c>
      <c r="CW12" s="55">
        <v>0.67</v>
      </c>
      <c r="CX12" s="29">
        <v>20</v>
      </c>
      <c r="CY12" s="29">
        <v>20</v>
      </c>
      <c r="CZ12" s="37">
        <f t="shared" si="24"/>
        <v>1</v>
      </c>
      <c r="DA12" s="56" t="s">
        <v>123</v>
      </c>
      <c r="DB12" s="42">
        <v>40</v>
      </c>
      <c r="DC12" s="43">
        <v>0</v>
      </c>
      <c r="DD12" s="44">
        <f t="shared" si="25"/>
        <v>0</v>
      </c>
      <c r="DE12" s="29">
        <v>4</v>
      </c>
      <c r="DF12" s="29">
        <v>20</v>
      </c>
      <c r="DG12" s="33">
        <v>0</v>
      </c>
      <c r="DH12" s="34">
        <f t="shared" si="26"/>
        <v>0</v>
      </c>
      <c r="DI12" s="38">
        <v>0</v>
      </c>
      <c r="DJ12" s="58">
        <v>1762</v>
      </c>
      <c r="DK12" s="38">
        <f t="shared" si="27"/>
        <v>0</v>
      </c>
      <c r="DL12" s="32">
        <v>20</v>
      </c>
      <c r="DM12" s="33">
        <v>20</v>
      </c>
      <c r="DN12" s="34">
        <f t="shared" si="28"/>
        <v>1</v>
      </c>
      <c r="DO12" s="84">
        <f t="shared" si="29"/>
        <v>570</v>
      </c>
      <c r="DP12" s="84">
        <f t="shared" si="30"/>
        <v>391.30674370981086</v>
      </c>
      <c r="DQ12" s="11">
        <f t="shared" si="31"/>
        <v>0.68650305914001908</v>
      </c>
      <c r="DT12" s="51"/>
      <c r="DU12" s="46"/>
      <c r="DV12" s="6"/>
      <c r="DW12" s="10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</row>
    <row r="13" spans="1:173" s="8" customFormat="1" ht="32.25" customHeight="1">
      <c r="A13" s="27" t="s">
        <v>55</v>
      </c>
      <c r="B13" s="47" t="s">
        <v>113</v>
      </c>
      <c r="C13" s="42">
        <v>148</v>
      </c>
      <c r="D13" s="42">
        <v>206</v>
      </c>
      <c r="E13" s="31">
        <f t="shared" si="0"/>
        <v>71.844660194174764</v>
      </c>
      <c r="F13" s="32">
        <v>30</v>
      </c>
      <c r="G13" s="33">
        <v>30</v>
      </c>
      <c r="H13" s="34">
        <f t="shared" si="1"/>
        <v>1</v>
      </c>
      <c r="I13" s="35">
        <v>0</v>
      </c>
      <c r="J13" s="36">
        <v>0</v>
      </c>
      <c r="K13" s="35">
        <v>0</v>
      </c>
      <c r="L13" s="37">
        <v>30</v>
      </c>
      <c r="M13" s="37">
        <v>30</v>
      </c>
      <c r="N13" s="34">
        <f t="shared" si="2"/>
        <v>1</v>
      </c>
      <c r="O13" s="32">
        <v>0</v>
      </c>
      <c r="P13" s="29">
        <v>0</v>
      </c>
      <c r="Q13" s="29">
        <v>0</v>
      </c>
      <c r="R13" s="29">
        <v>30</v>
      </c>
      <c r="S13" s="33">
        <v>30</v>
      </c>
      <c r="T13" s="34">
        <f t="shared" si="3"/>
        <v>1</v>
      </c>
      <c r="U13" s="38">
        <v>0</v>
      </c>
      <c r="V13" s="39">
        <v>402</v>
      </c>
      <c r="W13" s="37">
        <f t="shared" si="4"/>
        <v>0</v>
      </c>
      <c r="X13" s="37">
        <v>30</v>
      </c>
      <c r="Y13" s="37">
        <v>30</v>
      </c>
      <c r="Z13" s="37">
        <f t="shared" si="5"/>
        <v>1</v>
      </c>
      <c r="AA13" s="39">
        <v>4</v>
      </c>
      <c r="AB13" s="39">
        <v>17</v>
      </c>
      <c r="AC13" s="33">
        <f t="shared" si="6"/>
        <v>23.52941176470588</v>
      </c>
      <c r="AD13" s="37">
        <v>20</v>
      </c>
      <c r="AE13" s="37">
        <v>15</v>
      </c>
      <c r="AF13" s="33">
        <f t="shared" si="7"/>
        <v>0.75</v>
      </c>
      <c r="AG13" s="32">
        <v>3</v>
      </c>
      <c r="AH13" s="32">
        <v>786</v>
      </c>
      <c r="AI13" s="33">
        <f t="shared" si="8"/>
        <v>0.38167938931297707</v>
      </c>
      <c r="AJ13" s="29">
        <v>30</v>
      </c>
      <c r="AK13" s="37">
        <v>30</v>
      </c>
      <c r="AL13" s="37">
        <f t="shared" si="9"/>
        <v>1</v>
      </c>
      <c r="AM13" s="38">
        <v>0</v>
      </c>
      <c r="AN13" s="32">
        <v>0</v>
      </c>
      <c r="AO13" s="40">
        <v>0</v>
      </c>
      <c r="AP13" s="37">
        <v>30</v>
      </c>
      <c r="AQ13" s="33">
        <v>0</v>
      </c>
      <c r="AR13" s="34">
        <f t="shared" si="10"/>
        <v>0</v>
      </c>
      <c r="AS13" s="39">
        <v>18</v>
      </c>
      <c r="AT13" s="39">
        <v>786</v>
      </c>
      <c r="AU13" s="34">
        <f t="shared" si="11"/>
        <v>2.2900763358778624</v>
      </c>
      <c r="AV13" s="29">
        <v>20</v>
      </c>
      <c r="AW13" s="33">
        <v>0</v>
      </c>
      <c r="AX13" s="34">
        <f t="shared" si="12"/>
        <v>0</v>
      </c>
      <c r="AY13" s="39">
        <v>15</v>
      </c>
      <c r="AZ13" s="39">
        <v>762</v>
      </c>
      <c r="BA13" s="34">
        <f t="shared" si="13"/>
        <v>1.9685039370078741</v>
      </c>
      <c r="BB13" s="29">
        <v>40</v>
      </c>
      <c r="BC13" s="33">
        <v>0</v>
      </c>
      <c r="BD13" s="34">
        <f t="shared" si="14"/>
        <v>0</v>
      </c>
      <c r="BE13" s="29">
        <v>0</v>
      </c>
      <c r="BF13" s="29">
        <v>0</v>
      </c>
      <c r="BG13" s="29">
        <v>0</v>
      </c>
      <c r="BH13" s="29">
        <v>30</v>
      </c>
      <c r="BI13" s="33">
        <v>0</v>
      </c>
      <c r="BJ13" s="34">
        <f t="shared" si="16"/>
        <v>0</v>
      </c>
      <c r="BK13" s="41">
        <v>13500</v>
      </c>
      <c r="BL13" s="29">
        <v>159</v>
      </c>
      <c r="BM13" s="33">
        <f t="shared" si="32"/>
        <v>84.905660377358487</v>
      </c>
      <c r="BN13" s="29">
        <v>20</v>
      </c>
      <c r="BO13" s="37">
        <v>20</v>
      </c>
      <c r="BP13" s="37">
        <f t="shared" si="37"/>
        <v>1</v>
      </c>
      <c r="BQ13" s="41">
        <v>96300</v>
      </c>
      <c r="BR13" s="41">
        <v>1384</v>
      </c>
      <c r="BS13" s="33">
        <f t="shared" si="33"/>
        <v>69.580924855491332</v>
      </c>
      <c r="BT13" s="29">
        <v>30</v>
      </c>
      <c r="BU13" s="33">
        <f t="shared" si="38"/>
        <v>16.371982318939136</v>
      </c>
      <c r="BV13" s="34">
        <f t="shared" si="39"/>
        <v>0.54573274396463789</v>
      </c>
      <c r="BW13" s="34">
        <v>0</v>
      </c>
      <c r="BX13" s="34">
        <v>0</v>
      </c>
      <c r="BY13" s="33">
        <v>0</v>
      </c>
      <c r="BZ13" s="29">
        <v>30</v>
      </c>
      <c r="CA13" s="33">
        <v>30</v>
      </c>
      <c r="CB13" s="34">
        <f t="shared" si="17"/>
        <v>1</v>
      </c>
      <c r="CC13" s="34">
        <v>-153.93</v>
      </c>
      <c r="CD13" s="34">
        <v>27.57</v>
      </c>
      <c r="CE13" s="33">
        <f t="shared" si="18"/>
        <v>-5.5832426550598475</v>
      </c>
      <c r="CF13" s="29">
        <v>30</v>
      </c>
      <c r="CG13" s="37">
        <v>30</v>
      </c>
      <c r="CH13" s="37">
        <f t="shared" si="19"/>
        <v>1</v>
      </c>
      <c r="CI13" s="29">
        <v>100</v>
      </c>
      <c r="CJ13" s="29">
        <v>830</v>
      </c>
      <c r="CK13" s="33">
        <f t="shared" si="20"/>
        <v>0.12048192771084337</v>
      </c>
      <c r="CL13" s="29">
        <v>30</v>
      </c>
      <c r="CM13" s="33">
        <v>30</v>
      </c>
      <c r="CN13" s="34">
        <f t="shared" si="21"/>
        <v>1</v>
      </c>
      <c r="CO13" s="56">
        <v>0</v>
      </c>
      <c r="CP13" s="42">
        <v>30</v>
      </c>
      <c r="CQ13" s="43">
        <v>30</v>
      </c>
      <c r="CR13" s="44">
        <f t="shared" si="22"/>
        <v>1</v>
      </c>
      <c r="CS13" s="34">
        <v>100</v>
      </c>
      <c r="CT13" s="29">
        <v>10</v>
      </c>
      <c r="CU13" s="33">
        <v>10</v>
      </c>
      <c r="CV13" s="34">
        <f t="shared" si="23"/>
        <v>1</v>
      </c>
      <c r="CW13" s="29">
        <v>40</v>
      </c>
      <c r="CX13" s="29">
        <v>20</v>
      </c>
      <c r="CY13" s="29">
        <v>20</v>
      </c>
      <c r="CZ13" s="37">
        <f t="shared" si="24"/>
        <v>1</v>
      </c>
      <c r="DA13" s="42" t="s">
        <v>104</v>
      </c>
      <c r="DB13" s="42">
        <v>40</v>
      </c>
      <c r="DC13" s="43">
        <v>0</v>
      </c>
      <c r="DD13" s="44">
        <f t="shared" si="25"/>
        <v>0</v>
      </c>
      <c r="DE13" s="29" t="s">
        <v>104</v>
      </c>
      <c r="DF13" s="29">
        <v>20</v>
      </c>
      <c r="DG13" s="33">
        <v>20</v>
      </c>
      <c r="DH13" s="34">
        <f t="shared" si="26"/>
        <v>1</v>
      </c>
      <c r="DI13" s="38">
        <v>0</v>
      </c>
      <c r="DJ13" s="38">
        <v>786</v>
      </c>
      <c r="DK13" s="38">
        <f t="shared" si="27"/>
        <v>0</v>
      </c>
      <c r="DL13" s="32">
        <v>20</v>
      </c>
      <c r="DM13" s="33">
        <v>20</v>
      </c>
      <c r="DN13" s="34">
        <f t="shared" si="28"/>
        <v>1</v>
      </c>
      <c r="DO13" s="84">
        <f t="shared" si="29"/>
        <v>570</v>
      </c>
      <c r="DP13" s="84">
        <f t="shared" si="30"/>
        <v>391.3719823189391</v>
      </c>
      <c r="DQ13" s="11">
        <f t="shared" si="31"/>
        <v>0.68661751284024408</v>
      </c>
      <c r="DR13" s="7"/>
      <c r="DS13" s="7"/>
      <c r="DT13" s="45"/>
      <c r="DU13" s="46"/>
      <c r="DV13" s="6"/>
      <c r="DW13" s="10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</row>
    <row r="14" spans="1:173" s="9" customFormat="1" ht="33.75" customHeight="1">
      <c r="A14" s="27" t="s">
        <v>56</v>
      </c>
      <c r="B14" s="47" t="s">
        <v>115</v>
      </c>
      <c r="C14" s="42">
        <v>203</v>
      </c>
      <c r="D14" s="42">
        <v>307</v>
      </c>
      <c r="E14" s="31">
        <f t="shared" si="0"/>
        <v>66.123778501628664</v>
      </c>
      <c r="F14" s="32">
        <v>30</v>
      </c>
      <c r="G14" s="33">
        <f t="shared" si="36"/>
        <v>28.338762214983714</v>
      </c>
      <c r="H14" s="34">
        <f t="shared" si="1"/>
        <v>0.94462540716612375</v>
      </c>
      <c r="I14" s="35">
        <v>0</v>
      </c>
      <c r="J14" s="36">
        <v>0</v>
      </c>
      <c r="K14" s="35">
        <v>0</v>
      </c>
      <c r="L14" s="37">
        <v>30</v>
      </c>
      <c r="M14" s="37">
        <v>30</v>
      </c>
      <c r="N14" s="34">
        <f t="shared" si="2"/>
        <v>1</v>
      </c>
      <c r="O14" s="32">
        <v>0</v>
      </c>
      <c r="P14" s="29">
        <v>0</v>
      </c>
      <c r="Q14" s="29">
        <v>0</v>
      </c>
      <c r="R14" s="29">
        <v>30</v>
      </c>
      <c r="S14" s="33">
        <v>30</v>
      </c>
      <c r="T14" s="34">
        <f t="shared" si="3"/>
        <v>1</v>
      </c>
      <c r="U14" s="38">
        <v>0</v>
      </c>
      <c r="V14" s="39">
        <v>543</v>
      </c>
      <c r="W14" s="37">
        <f t="shared" si="4"/>
        <v>0</v>
      </c>
      <c r="X14" s="37">
        <v>30</v>
      </c>
      <c r="Y14" s="37">
        <v>30</v>
      </c>
      <c r="Z14" s="37">
        <f t="shared" si="5"/>
        <v>1</v>
      </c>
      <c r="AA14" s="39">
        <v>0</v>
      </c>
      <c r="AB14" s="39">
        <v>0</v>
      </c>
      <c r="AC14" s="33">
        <v>0</v>
      </c>
      <c r="AD14" s="37">
        <v>20</v>
      </c>
      <c r="AE14" s="37">
        <v>20</v>
      </c>
      <c r="AF14" s="33">
        <f t="shared" si="7"/>
        <v>1</v>
      </c>
      <c r="AG14" s="32">
        <v>0</v>
      </c>
      <c r="AH14" s="32">
        <v>958</v>
      </c>
      <c r="AI14" s="29">
        <f t="shared" si="8"/>
        <v>0</v>
      </c>
      <c r="AJ14" s="29">
        <v>30</v>
      </c>
      <c r="AK14" s="37">
        <v>30</v>
      </c>
      <c r="AL14" s="37">
        <f t="shared" si="9"/>
        <v>1</v>
      </c>
      <c r="AM14" s="38">
        <v>0</v>
      </c>
      <c r="AN14" s="32">
        <v>0</v>
      </c>
      <c r="AO14" s="40">
        <v>0</v>
      </c>
      <c r="AP14" s="37">
        <v>30</v>
      </c>
      <c r="AQ14" s="33">
        <v>0</v>
      </c>
      <c r="AR14" s="34">
        <f t="shared" si="10"/>
        <v>0</v>
      </c>
      <c r="AS14" s="39">
        <v>29</v>
      </c>
      <c r="AT14" s="39">
        <v>958</v>
      </c>
      <c r="AU14" s="34">
        <f t="shared" si="11"/>
        <v>3.0271398747390399</v>
      </c>
      <c r="AV14" s="29">
        <v>20</v>
      </c>
      <c r="AW14" s="33">
        <v>0</v>
      </c>
      <c r="AX14" s="34">
        <f t="shared" si="12"/>
        <v>0</v>
      </c>
      <c r="AY14" s="39">
        <v>22</v>
      </c>
      <c r="AZ14" s="39">
        <v>902</v>
      </c>
      <c r="BA14" s="34">
        <f t="shared" si="13"/>
        <v>2.4390243902439024</v>
      </c>
      <c r="BB14" s="29">
        <v>40</v>
      </c>
      <c r="BC14" s="33">
        <v>0</v>
      </c>
      <c r="BD14" s="34">
        <f t="shared" si="14"/>
        <v>0</v>
      </c>
      <c r="BE14" s="29">
        <v>9</v>
      </c>
      <c r="BF14" s="29">
        <v>10</v>
      </c>
      <c r="BG14" s="29">
        <f t="shared" si="15"/>
        <v>90</v>
      </c>
      <c r="BH14" s="29">
        <v>30</v>
      </c>
      <c r="BI14" s="33">
        <v>30</v>
      </c>
      <c r="BJ14" s="34">
        <f t="shared" si="16"/>
        <v>1</v>
      </c>
      <c r="BK14" s="41">
        <v>13600</v>
      </c>
      <c r="BL14" s="29">
        <v>181</v>
      </c>
      <c r="BM14" s="33">
        <f t="shared" si="32"/>
        <v>75.138121546961329</v>
      </c>
      <c r="BN14" s="29">
        <v>20</v>
      </c>
      <c r="BO14" s="33">
        <f>BM14*20/85</f>
        <v>17.679558011049725</v>
      </c>
      <c r="BP14" s="34">
        <f>BO14/BN14</f>
        <v>0.88397790055248626</v>
      </c>
      <c r="BQ14" s="41">
        <v>103300</v>
      </c>
      <c r="BR14" s="41">
        <v>1321</v>
      </c>
      <c r="BS14" s="33">
        <f t="shared" si="33"/>
        <v>78.198334595003786</v>
      </c>
      <c r="BT14" s="29">
        <v>30</v>
      </c>
      <c r="BU14" s="33">
        <f t="shared" si="38"/>
        <v>18.39960814000089</v>
      </c>
      <c r="BV14" s="34">
        <f t="shared" si="39"/>
        <v>0.61332027133336298</v>
      </c>
      <c r="BW14" s="34">
        <v>-5.75</v>
      </c>
      <c r="BX14" s="34">
        <v>1.99</v>
      </c>
      <c r="BY14" s="33">
        <f t="shared" si="35"/>
        <v>-2.8894472361809047</v>
      </c>
      <c r="BZ14" s="29">
        <v>30</v>
      </c>
      <c r="CA14" s="33">
        <v>30</v>
      </c>
      <c r="CB14" s="34">
        <f t="shared" si="17"/>
        <v>1</v>
      </c>
      <c r="CC14" s="34">
        <v>83.12</v>
      </c>
      <c r="CD14" s="34">
        <v>30.27</v>
      </c>
      <c r="CE14" s="33">
        <f t="shared" si="18"/>
        <v>2.7459530888668651</v>
      </c>
      <c r="CF14" s="29">
        <v>30</v>
      </c>
      <c r="CG14" s="37">
        <v>20</v>
      </c>
      <c r="CH14" s="37">
        <f t="shared" si="19"/>
        <v>0.66666666666666663</v>
      </c>
      <c r="CI14" s="41">
        <v>1700</v>
      </c>
      <c r="CJ14" s="41">
        <v>1946</v>
      </c>
      <c r="CK14" s="37">
        <f t="shared" si="20"/>
        <v>0.87358684480986637</v>
      </c>
      <c r="CL14" s="29">
        <v>30</v>
      </c>
      <c r="CM14" s="33">
        <v>20</v>
      </c>
      <c r="CN14" s="34">
        <f t="shared" si="21"/>
        <v>0.66666666666666663</v>
      </c>
      <c r="CO14" s="42">
        <v>0</v>
      </c>
      <c r="CP14" s="42">
        <v>30</v>
      </c>
      <c r="CQ14" s="43">
        <v>30</v>
      </c>
      <c r="CR14" s="44">
        <f t="shared" si="22"/>
        <v>1</v>
      </c>
      <c r="CS14" s="34">
        <v>50</v>
      </c>
      <c r="CT14" s="29">
        <v>10</v>
      </c>
      <c r="CU14" s="33">
        <v>10</v>
      </c>
      <c r="CV14" s="34">
        <f t="shared" si="23"/>
        <v>1</v>
      </c>
      <c r="CW14" s="55">
        <v>0.93600000000000005</v>
      </c>
      <c r="CX14" s="29">
        <v>20</v>
      </c>
      <c r="CY14" s="29">
        <v>20</v>
      </c>
      <c r="CZ14" s="37">
        <f t="shared" si="24"/>
        <v>1</v>
      </c>
      <c r="DA14" s="59" t="s">
        <v>124</v>
      </c>
      <c r="DB14" s="42">
        <v>40</v>
      </c>
      <c r="DC14" s="43">
        <v>0</v>
      </c>
      <c r="DD14" s="44">
        <f t="shared" si="25"/>
        <v>0</v>
      </c>
      <c r="DE14" s="29">
        <v>1</v>
      </c>
      <c r="DF14" s="29">
        <v>20</v>
      </c>
      <c r="DG14" s="33">
        <v>0</v>
      </c>
      <c r="DH14" s="34">
        <f t="shared" si="26"/>
        <v>0</v>
      </c>
      <c r="DI14" s="38">
        <v>0</v>
      </c>
      <c r="DJ14" s="38">
        <v>958</v>
      </c>
      <c r="DK14" s="38">
        <f t="shared" si="27"/>
        <v>0</v>
      </c>
      <c r="DL14" s="32">
        <v>20</v>
      </c>
      <c r="DM14" s="33">
        <v>20</v>
      </c>
      <c r="DN14" s="34">
        <f t="shared" si="28"/>
        <v>1</v>
      </c>
      <c r="DO14" s="84">
        <f t="shared" si="29"/>
        <v>570</v>
      </c>
      <c r="DP14" s="84">
        <f t="shared" si="30"/>
        <v>384.41792836603429</v>
      </c>
      <c r="DQ14" s="11">
        <f t="shared" si="31"/>
        <v>0.67441741818602507</v>
      </c>
      <c r="DT14" s="51"/>
      <c r="DU14" s="46"/>
      <c r="DV14" s="6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</row>
    <row r="15" spans="1:173" s="8" customFormat="1" ht="36" customHeight="1">
      <c r="A15" s="27" t="s">
        <v>57</v>
      </c>
      <c r="B15" s="47" t="s">
        <v>101</v>
      </c>
      <c r="C15" s="29">
        <v>43</v>
      </c>
      <c r="D15" s="29">
        <v>89</v>
      </c>
      <c r="E15" s="31">
        <f t="shared" si="0"/>
        <v>48.314606741573037</v>
      </c>
      <c r="F15" s="32">
        <v>30</v>
      </c>
      <c r="G15" s="33">
        <f t="shared" si="36"/>
        <v>20.70626003210273</v>
      </c>
      <c r="H15" s="34">
        <f t="shared" si="1"/>
        <v>0.69020866773675771</v>
      </c>
      <c r="I15" s="35">
        <v>0</v>
      </c>
      <c r="J15" s="36">
        <v>0</v>
      </c>
      <c r="K15" s="35">
        <v>0</v>
      </c>
      <c r="L15" s="37">
        <v>30</v>
      </c>
      <c r="M15" s="37">
        <v>30</v>
      </c>
      <c r="N15" s="34">
        <f t="shared" si="2"/>
        <v>1</v>
      </c>
      <c r="O15" s="32">
        <v>0</v>
      </c>
      <c r="P15" s="29">
        <v>0</v>
      </c>
      <c r="Q15" s="29">
        <v>0</v>
      </c>
      <c r="R15" s="29">
        <v>30</v>
      </c>
      <c r="S15" s="33">
        <v>30</v>
      </c>
      <c r="T15" s="34">
        <f t="shared" si="3"/>
        <v>1</v>
      </c>
      <c r="U15" s="38">
        <v>0</v>
      </c>
      <c r="V15" s="39">
        <v>263</v>
      </c>
      <c r="W15" s="37">
        <f t="shared" si="4"/>
        <v>0</v>
      </c>
      <c r="X15" s="37">
        <v>30</v>
      </c>
      <c r="Y15" s="37">
        <v>30</v>
      </c>
      <c r="Z15" s="37">
        <f t="shared" si="5"/>
        <v>1</v>
      </c>
      <c r="AA15" s="39">
        <v>0</v>
      </c>
      <c r="AB15" s="39">
        <v>2</v>
      </c>
      <c r="AC15" s="33">
        <f t="shared" si="6"/>
        <v>0</v>
      </c>
      <c r="AD15" s="37">
        <v>20</v>
      </c>
      <c r="AE15" s="37">
        <v>20</v>
      </c>
      <c r="AF15" s="33">
        <f t="shared" si="7"/>
        <v>1</v>
      </c>
      <c r="AG15" s="32">
        <v>0</v>
      </c>
      <c r="AH15" s="32">
        <v>550</v>
      </c>
      <c r="AI15" s="29">
        <f t="shared" si="8"/>
        <v>0</v>
      </c>
      <c r="AJ15" s="29">
        <v>30</v>
      </c>
      <c r="AK15" s="37">
        <v>30</v>
      </c>
      <c r="AL15" s="37">
        <f t="shared" si="9"/>
        <v>1</v>
      </c>
      <c r="AM15" s="38">
        <v>0</v>
      </c>
      <c r="AN15" s="32">
        <v>0</v>
      </c>
      <c r="AO15" s="40">
        <v>0</v>
      </c>
      <c r="AP15" s="37">
        <v>30</v>
      </c>
      <c r="AQ15" s="33">
        <v>0</v>
      </c>
      <c r="AR15" s="34">
        <f t="shared" si="10"/>
        <v>0</v>
      </c>
      <c r="AS15" s="39">
        <v>16</v>
      </c>
      <c r="AT15" s="39">
        <v>550</v>
      </c>
      <c r="AU15" s="34">
        <f t="shared" si="11"/>
        <v>2.9090909090909092</v>
      </c>
      <c r="AV15" s="29">
        <v>20</v>
      </c>
      <c r="AW15" s="33">
        <v>0</v>
      </c>
      <c r="AX15" s="34">
        <f t="shared" si="12"/>
        <v>0</v>
      </c>
      <c r="AY15" s="39">
        <v>8</v>
      </c>
      <c r="AZ15" s="39">
        <v>232</v>
      </c>
      <c r="BA15" s="34">
        <f t="shared" si="13"/>
        <v>3.4482758620689653</v>
      </c>
      <c r="BB15" s="29">
        <v>40</v>
      </c>
      <c r="BC15" s="33">
        <v>0</v>
      </c>
      <c r="BD15" s="34">
        <f t="shared" si="14"/>
        <v>0</v>
      </c>
      <c r="BE15" s="29">
        <v>0</v>
      </c>
      <c r="BF15" s="29">
        <v>0</v>
      </c>
      <c r="BG15" s="29">
        <v>0</v>
      </c>
      <c r="BH15" s="29">
        <v>30</v>
      </c>
      <c r="BI15" s="33">
        <v>0</v>
      </c>
      <c r="BJ15" s="34">
        <f t="shared" si="16"/>
        <v>0</v>
      </c>
      <c r="BK15" s="41">
        <v>11400</v>
      </c>
      <c r="BL15" s="29">
        <v>132</v>
      </c>
      <c r="BM15" s="33">
        <f t="shared" si="32"/>
        <v>86.36363636363636</v>
      </c>
      <c r="BN15" s="29">
        <v>20</v>
      </c>
      <c r="BO15" s="37">
        <v>20</v>
      </c>
      <c r="BP15" s="37">
        <f t="shared" si="37"/>
        <v>1</v>
      </c>
      <c r="BQ15" s="41">
        <v>70700</v>
      </c>
      <c r="BR15" s="29">
        <v>898</v>
      </c>
      <c r="BS15" s="33">
        <f t="shared" si="33"/>
        <v>78.730512249443208</v>
      </c>
      <c r="BT15" s="29">
        <v>30</v>
      </c>
      <c r="BU15" s="33">
        <f t="shared" si="38"/>
        <v>18.524826411633697</v>
      </c>
      <c r="BV15" s="34">
        <f t="shared" si="39"/>
        <v>0.61749421372112323</v>
      </c>
      <c r="BW15" s="34">
        <v>-106.81</v>
      </c>
      <c r="BX15" s="34">
        <v>2.9</v>
      </c>
      <c r="BY15" s="33">
        <f t="shared" si="35"/>
        <v>-36.831034482758625</v>
      </c>
      <c r="BZ15" s="29">
        <v>30</v>
      </c>
      <c r="CA15" s="33">
        <v>30</v>
      </c>
      <c r="CB15" s="34">
        <f t="shared" si="17"/>
        <v>1</v>
      </c>
      <c r="CC15" s="34">
        <v>15.42</v>
      </c>
      <c r="CD15" s="34">
        <v>20.27</v>
      </c>
      <c r="CE15" s="33">
        <f t="shared" si="18"/>
        <v>0.76073014306857423</v>
      </c>
      <c r="CF15" s="29">
        <v>30</v>
      </c>
      <c r="CG15" s="37">
        <v>20</v>
      </c>
      <c r="CH15" s="37">
        <f t="shared" si="19"/>
        <v>0.66666666666666663</v>
      </c>
      <c r="CI15" s="29">
        <v>600</v>
      </c>
      <c r="CJ15" s="41">
        <v>1268</v>
      </c>
      <c r="CK15" s="33">
        <f t="shared" si="20"/>
        <v>0.47318611987381703</v>
      </c>
      <c r="CL15" s="29">
        <v>30</v>
      </c>
      <c r="CM15" s="33">
        <v>30</v>
      </c>
      <c r="CN15" s="34">
        <f t="shared" si="21"/>
        <v>1</v>
      </c>
      <c r="CO15" s="42">
        <v>0</v>
      </c>
      <c r="CP15" s="42">
        <v>30</v>
      </c>
      <c r="CQ15" s="43">
        <v>30</v>
      </c>
      <c r="CR15" s="44">
        <f t="shared" si="22"/>
        <v>1</v>
      </c>
      <c r="CS15" s="34">
        <v>100</v>
      </c>
      <c r="CT15" s="29">
        <v>10</v>
      </c>
      <c r="CU15" s="33">
        <v>10</v>
      </c>
      <c r="CV15" s="34">
        <f t="shared" si="23"/>
        <v>1</v>
      </c>
      <c r="CW15" s="55">
        <v>0.85299999999999998</v>
      </c>
      <c r="CX15" s="29">
        <v>20</v>
      </c>
      <c r="CY15" s="29">
        <v>20</v>
      </c>
      <c r="CZ15" s="37">
        <f t="shared" si="24"/>
        <v>1</v>
      </c>
      <c r="DA15" s="42">
        <v>0</v>
      </c>
      <c r="DB15" s="42">
        <v>40</v>
      </c>
      <c r="DC15" s="43">
        <v>0</v>
      </c>
      <c r="DD15" s="44">
        <f t="shared" si="25"/>
        <v>0</v>
      </c>
      <c r="DE15" s="29">
        <v>0</v>
      </c>
      <c r="DF15" s="29">
        <v>20</v>
      </c>
      <c r="DG15" s="33">
        <v>20</v>
      </c>
      <c r="DH15" s="34">
        <f t="shared" si="26"/>
        <v>1</v>
      </c>
      <c r="DI15" s="38">
        <v>0</v>
      </c>
      <c r="DJ15" s="38">
        <v>550</v>
      </c>
      <c r="DK15" s="38">
        <f t="shared" si="27"/>
        <v>0</v>
      </c>
      <c r="DL15" s="32">
        <v>20</v>
      </c>
      <c r="DM15" s="33">
        <v>20</v>
      </c>
      <c r="DN15" s="34">
        <f t="shared" si="28"/>
        <v>1</v>
      </c>
      <c r="DO15" s="84">
        <f t="shared" si="29"/>
        <v>570</v>
      </c>
      <c r="DP15" s="84">
        <f t="shared" si="30"/>
        <v>379.23108644373639</v>
      </c>
      <c r="DQ15" s="11">
        <f t="shared" si="31"/>
        <v>0.66531769551532705</v>
      </c>
      <c r="DR15" s="7"/>
      <c r="DS15" s="7"/>
      <c r="DT15" s="45"/>
      <c r="DU15" s="46"/>
      <c r="DV15" s="6"/>
      <c r="DW15" s="10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</row>
    <row r="16" spans="1:173" s="8" customFormat="1" ht="30.75" customHeight="1">
      <c r="A16" s="27" t="s">
        <v>58</v>
      </c>
      <c r="B16" s="47" t="s">
        <v>105</v>
      </c>
      <c r="C16" s="29">
        <v>211</v>
      </c>
      <c r="D16" s="29">
        <v>278</v>
      </c>
      <c r="E16" s="31">
        <f t="shared" si="0"/>
        <v>75.899280575539578</v>
      </c>
      <c r="F16" s="32">
        <v>30</v>
      </c>
      <c r="G16" s="33">
        <v>30</v>
      </c>
      <c r="H16" s="34">
        <f t="shared" si="1"/>
        <v>1</v>
      </c>
      <c r="I16" s="35">
        <v>0</v>
      </c>
      <c r="J16" s="36">
        <v>0</v>
      </c>
      <c r="K16" s="35">
        <v>0</v>
      </c>
      <c r="L16" s="37">
        <v>30</v>
      </c>
      <c r="M16" s="37">
        <v>30</v>
      </c>
      <c r="N16" s="34">
        <f t="shared" si="2"/>
        <v>1</v>
      </c>
      <c r="O16" s="32">
        <v>0</v>
      </c>
      <c r="P16" s="29">
        <v>0</v>
      </c>
      <c r="Q16" s="29">
        <v>0</v>
      </c>
      <c r="R16" s="29">
        <v>30</v>
      </c>
      <c r="S16" s="33">
        <v>30</v>
      </c>
      <c r="T16" s="34">
        <f t="shared" si="3"/>
        <v>1</v>
      </c>
      <c r="U16" s="38">
        <v>0</v>
      </c>
      <c r="V16" s="39">
        <v>640</v>
      </c>
      <c r="W16" s="37">
        <f t="shared" si="4"/>
        <v>0</v>
      </c>
      <c r="X16" s="37">
        <v>30</v>
      </c>
      <c r="Y16" s="37">
        <v>30</v>
      </c>
      <c r="Z16" s="37">
        <f t="shared" si="5"/>
        <v>1</v>
      </c>
      <c r="AA16" s="39">
        <v>1</v>
      </c>
      <c r="AB16" s="39">
        <v>56</v>
      </c>
      <c r="AC16" s="33">
        <f t="shared" si="6"/>
        <v>1.7857142857142856</v>
      </c>
      <c r="AD16" s="37">
        <v>20</v>
      </c>
      <c r="AE16" s="37">
        <v>15</v>
      </c>
      <c r="AF16" s="33">
        <f t="shared" si="7"/>
        <v>0.75</v>
      </c>
      <c r="AG16" s="32">
        <v>0</v>
      </c>
      <c r="AH16" s="57">
        <v>1349</v>
      </c>
      <c r="AI16" s="29">
        <f t="shared" si="8"/>
        <v>0</v>
      </c>
      <c r="AJ16" s="29">
        <v>30</v>
      </c>
      <c r="AK16" s="37">
        <v>30</v>
      </c>
      <c r="AL16" s="37">
        <f t="shared" si="9"/>
        <v>1</v>
      </c>
      <c r="AM16" s="38">
        <v>0</v>
      </c>
      <c r="AN16" s="32">
        <v>0</v>
      </c>
      <c r="AO16" s="40">
        <v>0</v>
      </c>
      <c r="AP16" s="37">
        <v>30</v>
      </c>
      <c r="AQ16" s="33">
        <v>0</v>
      </c>
      <c r="AR16" s="34">
        <f t="shared" si="10"/>
        <v>0</v>
      </c>
      <c r="AS16" s="39">
        <v>60</v>
      </c>
      <c r="AT16" s="39">
        <v>1349</v>
      </c>
      <c r="AU16" s="34">
        <f t="shared" si="11"/>
        <v>4.4477390659747966</v>
      </c>
      <c r="AV16" s="29">
        <v>20</v>
      </c>
      <c r="AW16" s="33">
        <v>0</v>
      </c>
      <c r="AX16" s="34">
        <f t="shared" si="12"/>
        <v>0</v>
      </c>
      <c r="AY16" s="39">
        <v>51</v>
      </c>
      <c r="AZ16" s="39">
        <v>1307</v>
      </c>
      <c r="BA16" s="34">
        <f t="shared" si="13"/>
        <v>3.9020657995409334</v>
      </c>
      <c r="BB16" s="29">
        <v>40</v>
      </c>
      <c r="BC16" s="33">
        <v>0</v>
      </c>
      <c r="BD16" s="34">
        <f t="shared" si="14"/>
        <v>0</v>
      </c>
      <c r="BE16" s="29">
        <v>130</v>
      </c>
      <c r="BF16" s="29">
        <v>136</v>
      </c>
      <c r="BG16" s="33">
        <f t="shared" si="15"/>
        <v>95.588235294117652</v>
      </c>
      <c r="BH16" s="29">
        <v>30</v>
      </c>
      <c r="BI16" s="33">
        <v>30</v>
      </c>
      <c r="BJ16" s="34">
        <f t="shared" si="16"/>
        <v>1</v>
      </c>
      <c r="BK16" s="41">
        <v>10300</v>
      </c>
      <c r="BL16" s="29">
        <v>116</v>
      </c>
      <c r="BM16" s="33">
        <f t="shared" si="32"/>
        <v>88.793103448275858</v>
      </c>
      <c r="BN16" s="29">
        <v>20</v>
      </c>
      <c r="BO16" s="37">
        <v>20</v>
      </c>
      <c r="BP16" s="37">
        <f t="shared" si="37"/>
        <v>1</v>
      </c>
      <c r="BQ16" s="41">
        <v>85600</v>
      </c>
      <c r="BR16" s="41">
        <v>1207</v>
      </c>
      <c r="BS16" s="33">
        <f t="shared" si="33"/>
        <v>70.919635459817727</v>
      </c>
      <c r="BT16" s="29">
        <v>30</v>
      </c>
      <c r="BU16" s="33">
        <f t="shared" si="38"/>
        <v>16.686973049368877</v>
      </c>
      <c r="BV16" s="34">
        <f t="shared" si="39"/>
        <v>0.55623243497896258</v>
      </c>
      <c r="BW16" s="34">
        <v>53.45</v>
      </c>
      <c r="BX16" s="34">
        <v>1.77</v>
      </c>
      <c r="BY16" s="33">
        <f t="shared" si="35"/>
        <v>30.197740112994353</v>
      </c>
      <c r="BZ16" s="29">
        <v>30</v>
      </c>
      <c r="CA16" s="33">
        <v>0</v>
      </c>
      <c r="CB16" s="34">
        <f t="shared" si="17"/>
        <v>0</v>
      </c>
      <c r="CC16" s="34">
        <v>-194.71</v>
      </c>
      <c r="CD16" s="34">
        <v>28.45</v>
      </c>
      <c r="CE16" s="33">
        <f t="shared" si="18"/>
        <v>-6.8439367311072061</v>
      </c>
      <c r="CF16" s="29">
        <v>30</v>
      </c>
      <c r="CG16" s="37">
        <v>30</v>
      </c>
      <c r="CH16" s="37">
        <f t="shared" si="19"/>
        <v>1</v>
      </c>
      <c r="CI16" s="29">
        <v>200</v>
      </c>
      <c r="CJ16" s="29">
        <v>633</v>
      </c>
      <c r="CK16" s="33">
        <f t="shared" si="20"/>
        <v>0.31595576619273302</v>
      </c>
      <c r="CL16" s="29">
        <v>30</v>
      </c>
      <c r="CM16" s="33">
        <v>30</v>
      </c>
      <c r="CN16" s="34">
        <f t="shared" si="21"/>
        <v>1</v>
      </c>
      <c r="CO16" s="42">
        <v>0</v>
      </c>
      <c r="CP16" s="42">
        <v>30</v>
      </c>
      <c r="CQ16" s="43">
        <v>30</v>
      </c>
      <c r="CR16" s="44">
        <f t="shared" si="22"/>
        <v>1</v>
      </c>
      <c r="CS16" s="34">
        <v>100</v>
      </c>
      <c r="CT16" s="29">
        <v>10</v>
      </c>
      <c r="CU16" s="33">
        <v>10</v>
      </c>
      <c r="CV16" s="34">
        <f t="shared" si="23"/>
        <v>1</v>
      </c>
      <c r="CW16" s="50">
        <v>0.97</v>
      </c>
      <c r="CX16" s="29">
        <v>20</v>
      </c>
      <c r="CY16" s="29">
        <v>20</v>
      </c>
      <c r="CZ16" s="37">
        <f t="shared" si="24"/>
        <v>1</v>
      </c>
      <c r="DA16" s="56" t="s">
        <v>125</v>
      </c>
      <c r="DB16" s="42">
        <v>40</v>
      </c>
      <c r="DC16" s="43">
        <v>0</v>
      </c>
      <c r="DD16" s="44">
        <f t="shared" si="25"/>
        <v>0</v>
      </c>
      <c r="DE16" s="29">
        <v>0</v>
      </c>
      <c r="DF16" s="29">
        <v>20</v>
      </c>
      <c r="DG16" s="33">
        <v>20</v>
      </c>
      <c r="DH16" s="34">
        <f t="shared" si="26"/>
        <v>1</v>
      </c>
      <c r="DI16" s="38">
        <v>0</v>
      </c>
      <c r="DJ16" s="58">
        <v>1349</v>
      </c>
      <c r="DK16" s="38">
        <f t="shared" si="27"/>
        <v>0</v>
      </c>
      <c r="DL16" s="32">
        <v>20</v>
      </c>
      <c r="DM16" s="33">
        <v>20</v>
      </c>
      <c r="DN16" s="34">
        <f t="shared" si="28"/>
        <v>1</v>
      </c>
      <c r="DO16" s="84">
        <f t="shared" si="29"/>
        <v>570</v>
      </c>
      <c r="DP16" s="84">
        <f t="shared" si="30"/>
        <v>391.68697304936887</v>
      </c>
      <c r="DQ16" s="11">
        <f t="shared" si="31"/>
        <v>0.68717012815678746</v>
      </c>
      <c r="DR16" s="7"/>
      <c r="DS16" s="7"/>
      <c r="DT16" s="51"/>
      <c r="DU16" s="46"/>
      <c r="DV16" s="6"/>
      <c r="DW16" s="10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</row>
    <row r="17" spans="1:173" s="8" customFormat="1" ht="33" customHeight="1">
      <c r="A17" s="27" t="s">
        <v>59</v>
      </c>
      <c r="B17" s="47" t="s">
        <v>111</v>
      </c>
      <c r="C17" s="60">
        <v>148</v>
      </c>
      <c r="D17" s="60">
        <v>231</v>
      </c>
      <c r="E17" s="31">
        <f t="shared" si="0"/>
        <v>64.069264069264065</v>
      </c>
      <c r="F17" s="32">
        <v>30</v>
      </c>
      <c r="G17" s="33">
        <f t="shared" si="36"/>
        <v>27.458256029684602</v>
      </c>
      <c r="H17" s="34">
        <f t="shared" si="1"/>
        <v>0.91527520098948678</v>
      </c>
      <c r="I17" s="35">
        <v>0</v>
      </c>
      <c r="J17" s="36">
        <v>0</v>
      </c>
      <c r="K17" s="35">
        <v>0</v>
      </c>
      <c r="L17" s="37">
        <v>30</v>
      </c>
      <c r="M17" s="37">
        <v>30</v>
      </c>
      <c r="N17" s="34">
        <f t="shared" si="2"/>
        <v>1</v>
      </c>
      <c r="O17" s="32">
        <v>0</v>
      </c>
      <c r="P17" s="29">
        <v>0</v>
      </c>
      <c r="Q17" s="29">
        <v>0</v>
      </c>
      <c r="R17" s="29">
        <v>30</v>
      </c>
      <c r="S17" s="33">
        <v>30</v>
      </c>
      <c r="T17" s="34">
        <f t="shared" si="3"/>
        <v>1</v>
      </c>
      <c r="U17" s="38">
        <v>0</v>
      </c>
      <c r="V17" s="39">
        <v>540</v>
      </c>
      <c r="W17" s="37">
        <f t="shared" si="4"/>
        <v>0</v>
      </c>
      <c r="X17" s="37">
        <v>30</v>
      </c>
      <c r="Y17" s="37">
        <v>30</v>
      </c>
      <c r="Z17" s="37">
        <f t="shared" si="5"/>
        <v>1</v>
      </c>
      <c r="AA17" s="39">
        <v>0</v>
      </c>
      <c r="AB17" s="39">
        <v>22</v>
      </c>
      <c r="AC17" s="33">
        <f t="shared" si="6"/>
        <v>0</v>
      </c>
      <c r="AD17" s="37">
        <v>20</v>
      </c>
      <c r="AE17" s="37">
        <v>20</v>
      </c>
      <c r="AF17" s="33">
        <f t="shared" si="7"/>
        <v>1</v>
      </c>
      <c r="AG17" s="32">
        <v>0</v>
      </c>
      <c r="AH17" s="57">
        <v>1002</v>
      </c>
      <c r="AI17" s="29">
        <f t="shared" si="8"/>
        <v>0</v>
      </c>
      <c r="AJ17" s="29">
        <v>30</v>
      </c>
      <c r="AK17" s="37">
        <v>30</v>
      </c>
      <c r="AL17" s="37">
        <f t="shared" si="9"/>
        <v>1</v>
      </c>
      <c r="AM17" s="38">
        <v>0</v>
      </c>
      <c r="AN17" s="32">
        <v>0</v>
      </c>
      <c r="AO17" s="40">
        <v>0</v>
      </c>
      <c r="AP17" s="37">
        <v>30</v>
      </c>
      <c r="AQ17" s="33">
        <v>0</v>
      </c>
      <c r="AR17" s="34">
        <f t="shared" si="10"/>
        <v>0</v>
      </c>
      <c r="AS17" s="39">
        <v>25</v>
      </c>
      <c r="AT17" s="39">
        <v>1002</v>
      </c>
      <c r="AU17" s="34">
        <f t="shared" si="11"/>
        <v>2.4950099800399204</v>
      </c>
      <c r="AV17" s="29">
        <v>20</v>
      </c>
      <c r="AW17" s="33">
        <v>0</v>
      </c>
      <c r="AX17" s="34">
        <f t="shared" si="12"/>
        <v>0</v>
      </c>
      <c r="AY17" s="39">
        <v>24</v>
      </c>
      <c r="AZ17" s="39">
        <v>989</v>
      </c>
      <c r="BA17" s="34">
        <f t="shared" si="13"/>
        <v>2.4266936299292214</v>
      </c>
      <c r="BB17" s="29">
        <v>40</v>
      </c>
      <c r="BC17" s="33">
        <v>0</v>
      </c>
      <c r="BD17" s="34">
        <f t="shared" si="14"/>
        <v>0</v>
      </c>
      <c r="BE17" s="29">
        <v>0</v>
      </c>
      <c r="BF17" s="29">
        <v>0</v>
      </c>
      <c r="BG17" s="29">
        <v>0</v>
      </c>
      <c r="BH17" s="29">
        <v>30</v>
      </c>
      <c r="BI17" s="33">
        <v>0</v>
      </c>
      <c r="BJ17" s="34">
        <f t="shared" si="16"/>
        <v>0</v>
      </c>
      <c r="BK17" s="41">
        <v>12000</v>
      </c>
      <c r="BL17" s="29">
        <v>129</v>
      </c>
      <c r="BM17" s="33">
        <f t="shared" si="32"/>
        <v>93.023255813953483</v>
      </c>
      <c r="BN17" s="29">
        <v>20</v>
      </c>
      <c r="BO17" s="37">
        <v>20</v>
      </c>
      <c r="BP17" s="37">
        <f t="shared" si="37"/>
        <v>1</v>
      </c>
      <c r="BQ17" s="41">
        <v>60500</v>
      </c>
      <c r="BR17" s="29">
        <v>872</v>
      </c>
      <c r="BS17" s="33">
        <f t="shared" si="33"/>
        <v>69.38073394495413</v>
      </c>
      <c r="BT17" s="29">
        <v>30</v>
      </c>
      <c r="BU17" s="33">
        <f t="shared" si="38"/>
        <v>16.324878575283325</v>
      </c>
      <c r="BV17" s="34">
        <f t="shared" si="39"/>
        <v>0.54416261917611086</v>
      </c>
      <c r="BW17" s="34">
        <v>-0.68</v>
      </c>
      <c r="BX17" s="34">
        <v>0.82</v>
      </c>
      <c r="BY17" s="33">
        <f t="shared" si="35"/>
        <v>-0.8292682926829269</v>
      </c>
      <c r="BZ17" s="29">
        <v>30</v>
      </c>
      <c r="CA17" s="33">
        <v>30</v>
      </c>
      <c r="CB17" s="34">
        <f t="shared" si="17"/>
        <v>1</v>
      </c>
      <c r="CC17" s="34">
        <v>-1110.33</v>
      </c>
      <c r="CD17" s="34">
        <v>33.409999999999997</v>
      </c>
      <c r="CE17" s="33">
        <f t="shared" si="18"/>
        <v>-33.233463035019454</v>
      </c>
      <c r="CF17" s="29">
        <v>30</v>
      </c>
      <c r="CG17" s="37">
        <v>30</v>
      </c>
      <c r="CH17" s="37">
        <f t="shared" si="19"/>
        <v>1</v>
      </c>
      <c r="CI17" s="41">
        <v>1000</v>
      </c>
      <c r="CJ17" s="29">
        <v>638</v>
      </c>
      <c r="CK17" s="33">
        <f t="shared" si="20"/>
        <v>1.567398119122257</v>
      </c>
      <c r="CL17" s="29">
        <v>30</v>
      </c>
      <c r="CM17" s="33">
        <v>20</v>
      </c>
      <c r="CN17" s="34">
        <f t="shared" si="21"/>
        <v>0.66666666666666663</v>
      </c>
      <c r="CO17" s="42">
        <v>0</v>
      </c>
      <c r="CP17" s="42">
        <v>30</v>
      </c>
      <c r="CQ17" s="43">
        <v>30</v>
      </c>
      <c r="CR17" s="44">
        <f t="shared" si="22"/>
        <v>1</v>
      </c>
      <c r="CS17" s="34">
        <v>100</v>
      </c>
      <c r="CT17" s="29">
        <v>10</v>
      </c>
      <c r="CU17" s="33">
        <v>10</v>
      </c>
      <c r="CV17" s="34">
        <f t="shared" si="23"/>
        <v>1</v>
      </c>
      <c r="CW17" s="50">
        <v>0.8</v>
      </c>
      <c r="CX17" s="29">
        <v>20</v>
      </c>
      <c r="CY17" s="29">
        <v>20</v>
      </c>
      <c r="CZ17" s="37">
        <f t="shared" si="24"/>
        <v>1</v>
      </c>
      <c r="DA17" s="61" t="s">
        <v>126</v>
      </c>
      <c r="DB17" s="42">
        <v>40</v>
      </c>
      <c r="DC17" s="43">
        <v>20</v>
      </c>
      <c r="DD17" s="44">
        <f t="shared" si="25"/>
        <v>0.5</v>
      </c>
      <c r="DE17" s="29" t="s">
        <v>104</v>
      </c>
      <c r="DF17" s="29">
        <v>20</v>
      </c>
      <c r="DG17" s="33">
        <v>20</v>
      </c>
      <c r="DH17" s="34">
        <f t="shared" si="26"/>
        <v>1</v>
      </c>
      <c r="DI17" s="38">
        <v>0</v>
      </c>
      <c r="DJ17" s="58">
        <v>1002</v>
      </c>
      <c r="DK17" s="38">
        <f t="shared" si="27"/>
        <v>0</v>
      </c>
      <c r="DL17" s="32">
        <v>20</v>
      </c>
      <c r="DM17" s="33">
        <v>20</v>
      </c>
      <c r="DN17" s="34">
        <f t="shared" si="28"/>
        <v>1</v>
      </c>
      <c r="DO17" s="84">
        <f t="shared" si="29"/>
        <v>570</v>
      </c>
      <c r="DP17" s="84">
        <f t="shared" si="30"/>
        <v>403.78313460496793</v>
      </c>
      <c r="DQ17" s="11">
        <f t="shared" si="31"/>
        <v>0.70839146421924193</v>
      </c>
      <c r="DR17" s="7"/>
      <c r="DS17" s="7"/>
      <c r="DT17" s="45"/>
      <c r="DU17" s="46"/>
      <c r="DV17" s="6"/>
      <c r="DW17" s="10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</row>
    <row r="18" spans="1:173" s="8" customFormat="1" ht="37.5" customHeight="1">
      <c r="A18" s="27" t="s">
        <v>60</v>
      </c>
      <c r="B18" s="47" t="s">
        <v>114</v>
      </c>
      <c r="C18" s="29">
        <v>1200</v>
      </c>
      <c r="D18" s="29">
        <v>1414</v>
      </c>
      <c r="E18" s="31">
        <f t="shared" si="0"/>
        <v>84.865629420084872</v>
      </c>
      <c r="F18" s="32">
        <v>30</v>
      </c>
      <c r="G18" s="33">
        <v>30</v>
      </c>
      <c r="H18" s="37">
        <f t="shared" si="1"/>
        <v>1</v>
      </c>
      <c r="I18" s="35">
        <v>0</v>
      </c>
      <c r="J18" s="36">
        <v>0</v>
      </c>
      <c r="K18" s="35">
        <v>0</v>
      </c>
      <c r="L18" s="37">
        <v>30</v>
      </c>
      <c r="M18" s="37">
        <v>30</v>
      </c>
      <c r="N18" s="34">
        <f t="shared" si="2"/>
        <v>1</v>
      </c>
      <c r="O18" s="32">
        <v>0</v>
      </c>
      <c r="P18" s="29">
        <v>0</v>
      </c>
      <c r="Q18" s="29">
        <v>0</v>
      </c>
      <c r="R18" s="29">
        <v>30</v>
      </c>
      <c r="S18" s="33">
        <v>30</v>
      </c>
      <c r="T18" s="34">
        <f t="shared" si="3"/>
        <v>1</v>
      </c>
      <c r="U18" s="38">
        <v>0</v>
      </c>
      <c r="V18" s="39">
        <v>801</v>
      </c>
      <c r="W18" s="37">
        <f t="shared" si="4"/>
        <v>0</v>
      </c>
      <c r="X18" s="37">
        <v>30</v>
      </c>
      <c r="Y18" s="37">
        <v>30</v>
      </c>
      <c r="Z18" s="37">
        <f t="shared" si="5"/>
        <v>1</v>
      </c>
      <c r="AA18" s="39">
        <v>1</v>
      </c>
      <c r="AB18" s="39">
        <v>85</v>
      </c>
      <c r="AC18" s="33">
        <f t="shared" si="6"/>
        <v>1.1764705882352942</v>
      </c>
      <c r="AD18" s="37">
        <v>20</v>
      </c>
      <c r="AE18" s="37">
        <v>15</v>
      </c>
      <c r="AF18" s="33">
        <f t="shared" si="7"/>
        <v>0.75</v>
      </c>
      <c r="AG18" s="32">
        <v>0</v>
      </c>
      <c r="AH18" s="57">
        <v>1508</v>
      </c>
      <c r="AI18" s="29">
        <f t="shared" si="8"/>
        <v>0</v>
      </c>
      <c r="AJ18" s="29">
        <v>30</v>
      </c>
      <c r="AK18" s="37">
        <v>30</v>
      </c>
      <c r="AL18" s="37">
        <f t="shared" si="9"/>
        <v>1</v>
      </c>
      <c r="AM18" s="38">
        <v>0</v>
      </c>
      <c r="AN18" s="32">
        <v>0</v>
      </c>
      <c r="AO18" s="40">
        <v>0</v>
      </c>
      <c r="AP18" s="37">
        <v>30</v>
      </c>
      <c r="AQ18" s="33">
        <v>0</v>
      </c>
      <c r="AR18" s="34">
        <f t="shared" si="10"/>
        <v>0</v>
      </c>
      <c r="AS18" s="39">
        <v>85</v>
      </c>
      <c r="AT18" s="39">
        <v>1508</v>
      </c>
      <c r="AU18" s="34">
        <f t="shared" si="11"/>
        <v>5.636604774535809</v>
      </c>
      <c r="AV18" s="29">
        <v>20</v>
      </c>
      <c r="AW18" s="33">
        <v>0</v>
      </c>
      <c r="AX18" s="34">
        <f t="shared" si="12"/>
        <v>0</v>
      </c>
      <c r="AY18" s="39">
        <v>23</v>
      </c>
      <c r="AZ18" s="39">
        <v>815</v>
      </c>
      <c r="BA18" s="34">
        <f t="shared" si="13"/>
        <v>2.8220858895705523</v>
      </c>
      <c r="BB18" s="29">
        <v>40</v>
      </c>
      <c r="BC18" s="33">
        <v>0</v>
      </c>
      <c r="BD18" s="34">
        <f t="shared" si="14"/>
        <v>0</v>
      </c>
      <c r="BE18" s="29">
        <v>0</v>
      </c>
      <c r="BF18" s="29">
        <v>0</v>
      </c>
      <c r="BG18" s="29">
        <v>0</v>
      </c>
      <c r="BH18" s="29">
        <v>30</v>
      </c>
      <c r="BI18" s="33">
        <v>0</v>
      </c>
      <c r="BJ18" s="34">
        <f t="shared" si="16"/>
        <v>0</v>
      </c>
      <c r="BK18" s="41">
        <v>43600</v>
      </c>
      <c r="BL18" s="29">
        <v>517</v>
      </c>
      <c r="BM18" s="33">
        <f t="shared" si="32"/>
        <v>84.332688588007741</v>
      </c>
      <c r="BN18" s="29">
        <v>20</v>
      </c>
      <c r="BO18" s="33">
        <f>BM18*20/85</f>
        <v>19.842985550119469</v>
      </c>
      <c r="BP18" s="34">
        <f>BO18/BN18</f>
        <v>0.99214927750597348</v>
      </c>
      <c r="BQ18" s="41">
        <v>157100</v>
      </c>
      <c r="BR18" s="41">
        <v>2080</v>
      </c>
      <c r="BS18" s="33">
        <f t="shared" si="33"/>
        <v>75.52884615384616</v>
      </c>
      <c r="BT18" s="29">
        <v>30</v>
      </c>
      <c r="BU18" s="33">
        <f t="shared" si="38"/>
        <v>17.771493212669686</v>
      </c>
      <c r="BV18" s="34">
        <f t="shared" si="39"/>
        <v>0.59238310708898956</v>
      </c>
      <c r="BW18" s="34">
        <v>-2.4</v>
      </c>
      <c r="BX18" s="34">
        <v>0.79</v>
      </c>
      <c r="BY18" s="33">
        <f t="shared" si="35"/>
        <v>-3.0379746835443036</v>
      </c>
      <c r="BZ18" s="29">
        <v>30</v>
      </c>
      <c r="CA18" s="33">
        <v>30</v>
      </c>
      <c r="CB18" s="34">
        <f t="shared" si="17"/>
        <v>1</v>
      </c>
      <c r="CC18" s="34">
        <v>-204.32</v>
      </c>
      <c r="CD18" s="34">
        <v>11.44</v>
      </c>
      <c r="CE18" s="33">
        <f t="shared" si="18"/>
        <v>-17.86013986013986</v>
      </c>
      <c r="CF18" s="29">
        <v>30</v>
      </c>
      <c r="CG18" s="37">
        <v>30</v>
      </c>
      <c r="CH18" s="37">
        <f t="shared" si="19"/>
        <v>1</v>
      </c>
      <c r="CI18" s="41">
        <v>3800</v>
      </c>
      <c r="CJ18" s="41">
        <v>3135</v>
      </c>
      <c r="CK18" s="33">
        <f t="shared" si="20"/>
        <v>1.2121212121212122</v>
      </c>
      <c r="CL18" s="29">
        <v>30</v>
      </c>
      <c r="CM18" s="33">
        <v>20</v>
      </c>
      <c r="CN18" s="34">
        <f t="shared" si="21"/>
        <v>0.66666666666666663</v>
      </c>
      <c r="CO18" s="42">
        <v>0</v>
      </c>
      <c r="CP18" s="42">
        <v>30</v>
      </c>
      <c r="CQ18" s="43">
        <v>30</v>
      </c>
      <c r="CR18" s="44">
        <f t="shared" si="22"/>
        <v>1</v>
      </c>
      <c r="CS18" s="34">
        <v>100</v>
      </c>
      <c r="CT18" s="29">
        <v>10</v>
      </c>
      <c r="CU18" s="33">
        <v>10</v>
      </c>
      <c r="CV18" s="37">
        <f t="shared" si="23"/>
        <v>1</v>
      </c>
      <c r="CW18" s="55">
        <v>0.82499999999999996</v>
      </c>
      <c r="CX18" s="29">
        <v>20</v>
      </c>
      <c r="CY18" s="29">
        <v>20</v>
      </c>
      <c r="CZ18" s="37">
        <f t="shared" si="24"/>
        <v>1</v>
      </c>
      <c r="DA18" s="42"/>
      <c r="DB18" s="42">
        <v>40</v>
      </c>
      <c r="DC18" s="43">
        <v>0</v>
      </c>
      <c r="DD18" s="44">
        <f t="shared" si="25"/>
        <v>0</v>
      </c>
      <c r="DE18" s="29">
        <v>0</v>
      </c>
      <c r="DF18" s="29">
        <v>20</v>
      </c>
      <c r="DG18" s="33">
        <v>20</v>
      </c>
      <c r="DH18" s="34">
        <f t="shared" si="26"/>
        <v>1</v>
      </c>
      <c r="DI18" s="38">
        <v>0</v>
      </c>
      <c r="DJ18" s="58">
        <v>1508</v>
      </c>
      <c r="DK18" s="38">
        <f t="shared" si="27"/>
        <v>0</v>
      </c>
      <c r="DL18" s="32">
        <v>20</v>
      </c>
      <c r="DM18" s="37">
        <v>20</v>
      </c>
      <c r="DN18" s="37">
        <f t="shared" si="28"/>
        <v>1</v>
      </c>
      <c r="DO18" s="84">
        <f t="shared" si="29"/>
        <v>570</v>
      </c>
      <c r="DP18" s="84">
        <f t="shared" si="30"/>
        <v>382.61447876278919</v>
      </c>
      <c r="DQ18" s="11">
        <f t="shared" si="31"/>
        <v>0.67125347151366521</v>
      </c>
      <c r="DT18" s="51"/>
      <c r="DU18" s="46"/>
      <c r="DV18" s="6"/>
      <c r="DW18" s="10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</row>
    <row r="19" spans="1:173" s="8" customFormat="1" ht="47.25" customHeight="1">
      <c r="A19" s="27" t="s">
        <v>61</v>
      </c>
      <c r="B19" s="47" t="s">
        <v>102</v>
      </c>
      <c r="C19" s="42">
        <v>176</v>
      </c>
      <c r="D19" s="42">
        <v>392</v>
      </c>
      <c r="E19" s="31">
        <f t="shared" si="0"/>
        <v>44.897959183673471</v>
      </c>
      <c r="F19" s="32">
        <v>30</v>
      </c>
      <c r="G19" s="33">
        <f t="shared" si="36"/>
        <v>19.241982507288629</v>
      </c>
      <c r="H19" s="34">
        <f t="shared" si="1"/>
        <v>0.64139941690962099</v>
      </c>
      <c r="I19" s="35">
        <v>0</v>
      </c>
      <c r="J19" s="36">
        <v>0</v>
      </c>
      <c r="K19" s="35">
        <v>0</v>
      </c>
      <c r="L19" s="37">
        <v>30</v>
      </c>
      <c r="M19" s="37">
        <v>30</v>
      </c>
      <c r="N19" s="34">
        <f t="shared" si="2"/>
        <v>1</v>
      </c>
      <c r="O19" s="32">
        <v>0</v>
      </c>
      <c r="P19" s="29">
        <v>0</v>
      </c>
      <c r="Q19" s="29">
        <v>0</v>
      </c>
      <c r="R19" s="29">
        <v>30</v>
      </c>
      <c r="S19" s="33">
        <v>30</v>
      </c>
      <c r="T19" s="34">
        <f t="shared" si="3"/>
        <v>1</v>
      </c>
      <c r="U19" s="38">
        <v>0</v>
      </c>
      <c r="V19" s="39">
        <v>470</v>
      </c>
      <c r="W19" s="37">
        <f t="shared" si="4"/>
        <v>0</v>
      </c>
      <c r="X19" s="37">
        <v>30</v>
      </c>
      <c r="Y19" s="37">
        <v>30</v>
      </c>
      <c r="Z19" s="37">
        <f t="shared" si="5"/>
        <v>1</v>
      </c>
      <c r="AA19" s="39">
        <v>0</v>
      </c>
      <c r="AB19" s="39">
        <v>12</v>
      </c>
      <c r="AC19" s="33">
        <f t="shared" si="6"/>
        <v>0</v>
      </c>
      <c r="AD19" s="37">
        <v>20</v>
      </c>
      <c r="AE19" s="37">
        <v>20</v>
      </c>
      <c r="AF19" s="33">
        <f t="shared" si="7"/>
        <v>1</v>
      </c>
      <c r="AG19" s="32">
        <v>2</v>
      </c>
      <c r="AH19" s="32">
        <v>866</v>
      </c>
      <c r="AI19" s="33">
        <f t="shared" si="8"/>
        <v>0.23094688221709006</v>
      </c>
      <c r="AJ19" s="29">
        <v>30</v>
      </c>
      <c r="AK19" s="37">
        <v>30</v>
      </c>
      <c r="AL19" s="37">
        <f t="shared" si="9"/>
        <v>1</v>
      </c>
      <c r="AM19" s="38">
        <v>0</v>
      </c>
      <c r="AN19" s="32">
        <v>0</v>
      </c>
      <c r="AO19" s="40">
        <v>0</v>
      </c>
      <c r="AP19" s="37">
        <v>30</v>
      </c>
      <c r="AQ19" s="33">
        <v>0</v>
      </c>
      <c r="AR19" s="34">
        <f t="shared" si="10"/>
        <v>0</v>
      </c>
      <c r="AS19" s="39">
        <v>55</v>
      </c>
      <c r="AT19" s="39">
        <v>865</v>
      </c>
      <c r="AU19" s="34">
        <f t="shared" si="11"/>
        <v>6.3583815028901727</v>
      </c>
      <c r="AV19" s="29">
        <v>20</v>
      </c>
      <c r="AW19" s="33">
        <v>0</v>
      </c>
      <c r="AX19" s="34">
        <f t="shared" si="12"/>
        <v>0</v>
      </c>
      <c r="AY19" s="39">
        <v>36</v>
      </c>
      <c r="AZ19" s="39">
        <v>801</v>
      </c>
      <c r="BA19" s="34">
        <f t="shared" si="13"/>
        <v>4.4943820224719104</v>
      </c>
      <c r="BB19" s="29">
        <v>40</v>
      </c>
      <c r="BC19" s="33">
        <v>0</v>
      </c>
      <c r="BD19" s="34">
        <f t="shared" si="14"/>
        <v>0</v>
      </c>
      <c r="BE19" s="29">
        <v>323</v>
      </c>
      <c r="BF19" s="29">
        <v>326</v>
      </c>
      <c r="BG19" s="33">
        <f t="shared" si="15"/>
        <v>99.079754601226995</v>
      </c>
      <c r="BH19" s="29">
        <v>30</v>
      </c>
      <c r="BI19" s="33">
        <v>30</v>
      </c>
      <c r="BJ19" s="34">
        <f t="shared" si="16"/>
        <v>1</v>
      </c>
      <c r="BK19" s="41">
        <v>8300</v>
      </c>
      <c r="BL19" s="29">
        <v>91</v>
      </c>
      <c r="BM19" s="33">
        <f t="shared" si="32"/>
        <v>91.208791208791212</v>
      </c>
      <c r="BN19" s="29">
        <v>20</v>
      </c>
      <c r="BO19" s="37">
        <v>20</v>
      </c>
      <c r="BP19" s="37">
        <f t="shared" si="37"/>
        <v>1</v>
      </c>
      <c r="BQ19" s="41">
        <v>102400</v>
      </c>
      <c r="BR19" s="41">
        <v>1435</v>
      </c>
      <c r="BS19" s="33">
        <f t="shared" si="33"/>
        <v>71.358885017421599</v>
      </c>
      <c r="BT19" s="29">
        <v>30</v>
      </c>
      <c r="BU19" s="33">
        <f t="shared" si="38"/>
        <v>16.790325886452141</v>
      </c>
      <c r="BV19" s="34">
        <f t="shared" si="39"/>
        <v>0.55967752954840466</v>
      </c>
      <c r="BW19" s="34">
        <v>53.37</v>
      </c>
      <c r="BX19" s="34">
        <v>0</v>
      </c>
      <c r="BY19" s="33">
        <v>0</v>
      </c>
      <c r="BZ19" s="29">
        <v>30</v>
      </c>
      <c r="CA19" s="33">
        <v>30</v>
      </c>
      <c r="CB19" s="34">
        <f t="shared" si="17"/>
        <v>1</v>
      </c>
      <c r="CC19" s="34">
        <v>-128.71</v>
      </c>
      <c r="CD19" s="34">
        <v>11.33</v>
      </c>
      <c r="CE19" s="33">
        <f t="shared" si="18"/>
        <v>-11.360105913503972</v>
      </c>
      <c r="CF19" s="29">
        <v>30</v>
      </c>
      <c r="CG19" s="37">
        <v>30</v>
      </c>
      <c r="CH19" s="37">
        <f t="shared" si="19"/>
        <v>1</v>
      </c>
      <c r="CI19" s="29">
        <v>600</v>
      </c>
      <c r="CJ19" s="41">
        <v>1576</v>
      </c>
      <c r="CK19" s="33">
        <f t="shared" si="20"/>
        <v>0.38071065989847713</v>
      </c>
      <c r="CL19" s="29">
        <v>30</v>
      </c>
      <c r="CM19" s="33">
        <v>30</v>
      </c>
      <c r="CN19" s="34">
        <f t="shared" si="21"/>
        <v>1</v>
      </c>
      <c r="CO19" s="42">
        <v>0</v>
      </c>
      <c r="CP19" s="42">
        <v>30</v>
      </c>
      <c r="CQ19" s="43">
        <v>30</v>
      </c>
      <c r="CR19" s="44">
        <f t="shared" si="22"/>
        <v>1</v>
      </c>
      <c r="CS19" s="34">
        <v>100</v>
      </c>
      <c r="CT19" s="29">
        <v>10</v>
      </c>
      <c r="CU19" s="33">
        <v>10</v>
      </c>
      <c r="CV19" s="34">
        <f t="shared" si="23"/>
        <v>1</v>
      </c>
      <c r="CW19" s="50">
        <v>0.4</v>
      </c>
      <c r="CX19" s="29">
        <v>20</v>
      </c>
      <c r="CY19" s="29">
        <v>20</v>
      </c>
      <c r="CZ19" s="37">
        <f t="shared" si="24"/>
        <v>1</v>
      </c>
      <c r="DA19" s="56" t="s">
        <v>127</v>
      </c>
      <c r="DB19" s="42">
        <v>40</v>
      </c>
      <c r="DC19" s="43">
        <v>20</v>
      </c>
      <c r="DD19" s="44">
        <f>DC19/DB19</f>
        <v>0.5</v>
      </c>
      <c r="DE19" s="29">
        <v>0</v>
      </c>
      <c r="DF19" s="29">
        <v>20</v>
      </c>
      <c r="DG19" s="33">
        <v>20</v>
      </c>
      <c r="DH19" s="34">
        <f t="shared" si="26"/>
        <v>1</v>
      </c>
      <c r="DI19" s="38">
        <v>0</v>
      </c>
      <c r="DJ19" s="38">
        <v>865</v>
      </c>
      <c r="DK19" s="38">
        <f t="shared" si="27"/>
        <v>0</v>
      </c>
      <c r="DL19" s="32">
        <v>20</v>
      </c>
      <c r="DM19" s="33">
        <v>20</v>
      </c>
      <c r="DN19" s="34">
        <f t="shared" si="28"/>
        <v>1</v>
      </c>
      <c r="DO19" s="84">
        <f t="shared" si="29"/>
        <v>570</v>
      </c>
      <c r="DP19" s="84">
        <f t="shared" si="30"/>
        <v>436.03230839374078</v>
      </c>
      <c r="DQ19" s="11">
        <f t="shared" si="31"/>
        <v>0.76496896209428211</v>
      </c>
      <c r="DR19" s="7"/>
      <c r="DS19" s="7"/>
      <c r="DT19" s="45"/>
      <c r="DU19" s="46"/>
      <c r="DV19" s="6"/>
      <c r="DW19" s="10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</row>
    <row r="20" spans="1:173" s="8" customFormat="1" ht="33" customHeight="1">
      <c r="A20" s="27" t="s">
        <v>62</v>
      </c>
      <c r="B20" s="47" t="s">
        <v>103</v>
      </c>
      <c r="C20" s="29">
        <v>161</v>
      </c>
      <c r="D20" s="29">
        <v>281</v>
      </c>
      <c r="E20" s="31">
        <f t="shared" si="0"/>
        <v>57.295373665480433</v>
      </c>
      <c r="F20" s="32">
        <v>30</v>
      </c>
      <c r="G20" s="33">
        <f t="shared" si="36"/>
        <v>24.555160142348758</v>
      </c>
      <c r="H20" s="34">
        <f t="shared" si="1"/>
        <v>0.81850533807829196</v>
      </c>
      <c r="I20" s="35">
        <v>0</v>
      </c>
      <c r="J20" s="36">
        <v>0</v>
      </c>
      <c r="K20" s="35">
        <v>0</v>
      </c>
      <c r="L20" s="37">
        <v>30</v>
      </c>
      <c r="M20" s="37">
        <v>30</v>
      </c>
      <c r="N20" s="34">
        <f t="shared" si="2"/>
        <v>1</v>
      </c>
      <c r="O20" s="32">
        <v>0</v>
      </c>
      <c r="P20" s="29">
        <v>0</v>
      </c>
      <c r="Q20" s="29">
        <v>0</v>
      </c>
      <c r="R20" s="29">
        <v>30</v>
      </c>
      <c r="S20" s="33">
        <v>30</v>
      </c>
      <c r="T20" s="34">
        <f t="shared" si="3"/>
        <v>1</v>
      </c>
      <c r="U20" s="38">
        <v>0</v>
      </c>
      <c r="V20" s="39">
        <v>545</v>
      </c>
      <c r="W20" s="37">
        <f t="shared" si="4"/>
        <v>0</v>
      </c>
      <c r="X20" s="37">
        <v>30</v>
      </c>
      <c r="Y20" s="37">
        <v>30</v>
      </c>
      <c r="Z20" s="37">
        <f t="shared" si="5"/>
        <v>1</v>
      </c>
      <c r="AA20" s="39">
        <v>2</v>
      </c>
      <c r="AB20" s="39">
        <v>38</v>
      </c>
      <c r="AC20" s="33">
        <f t="shared" si="6"/>
        <v>5.2631578947368416</v>
      </c>
      <c r="AD20" s="37">
        <v>20</v>
      </c>
      <c r="AE20" s="37">
        <v>15</v>
      </c>
      <c r="AF20" s="33">
        <f t="shared" si="7"/>
        <v>0.75</v>
      </c>
      <c r="AG20" s="32">
        <v>1</v>
      </c>
      <c r="AH20" s="57">
        <v>1152</v>
      </c>
      <c r="AI20" s="33">
        <f t="shared" si="8"/>
        <v>8.6805555555555552E-2</v>
      </c>
      <c r="AJ20" s="29">
        <v>30</v>
      </c>
      <c r="AK20" s="37">
        <v>30</v>
      </c>
      <c r="AL20" s="37">
        <f t="shared" si="9"/>
        <v>1</v>
      </c>
      <c r="AM20" s="38">
        <v>0</v>
      </c>
      <c r="AN20" s="32">
        <v>0</v>
      </c>
      <c r="AO20" s="40">
        <v>0</v>
      </c>
      <c r="AP20" s="37">
        <v>30</v>
      </c>
      <c r="AQ20" s="33">
        <v>0</v>
      </c>
      <c r="AR20" s="34">
        <f t="shared" si="10"/>
        <v>0</v>
      </c>
      <c r="AS20" s="39">
        <v>40</v>
      </c>
      <c r="AT20" s="39">
        <v>1152</v>
      </c>
      <c r="AU20" s="34">
        <f t="shared" si="11"/>
        <v>3.4722222222222223</v>
      </c>
      <c r="AV20" s="29">
        <v>20</v>
      </c>
      <c r="AW20" s="33">
        <v>0</v>
      </c>
      <c r="AX20" s="34">
        <f t="shared" si="12"/>
        <v>0</v>
      </c>
      <c r="AY20" s="39">
        <v>36</v>
      </c>
      <c r="AZ20" s="39">
        <v>1100</v>
      </c>
      <c r="BA20" s="34">
        <f t="shared" si="13"/>
        <v>3.2727272727272729</v>
      </c>
      <c r="BB20" s="29">
        <v>40</v>
      </c>
      <c r="BC20" s="33">
        <v>0</v>
      </c>
      <c r="BD20" s="34">
        <f t="shared" si="14"/>
        <v>0</v>
      </c>
      <c r="BE20" s="29">
        <v>286</v>
      </c>
      <c r="BF20" s="29">
        <v>298</v>
      </c>
      <c r="BG20" s="33">
        <f t="shared" si="15"/>
        <v>95.973154362416096</v>
      </c>
      <c r="BH20" s="29">
        <v>30</v>
      </c>
      <c r="BI20" s="33">
        <v>30</v>
      </c>
      <c r="BJ20" s="34">
        <f t="shared" si="16"/>
        <v>1</v>
      </c>
      <c r="BK20" s="41">
        <v>13200</v>
      </c>
      <c r="BL20" s="29">
        <v>142</v>
      </c>
      <c r="BM20" s="33">
        <f t="shared" si="32"/>
        <v>92.957746478873233</v>
      </c>
      <c r="BN20" s="29">
        <v>20</v>
      </c>
      <c r="BO20" s="37">
        <v>20</v>
      </c>
      <c r="BP20" s="37">
        <f t="shared" si="37"/>
        <v>1</v>
      </c>
      <c r="BQ20" s="41">
        <v>75900</v>
      </c>
      <c r="BR20" s="41">
        <v>1109</v>
      </c>
      <c r="BS20" s="33">
        <f t="shared" si="33"/>
        <v>68.440036068530205</v>
      </c>
      <c r="BT20" s="29">
        <v>30</v>
      </c>
      <c r="BU20" s="33">
        <f t="shared" si="38"/>
        <v>16.103537898477697</v>
      </c>
      <c r="BV20" s="34">
        <f t="shared" si="39"/>
        <v>0.53678459661592326</v>
      </c>
      <c r="BW20" s="34">
        <v>-183.37</v>
      </c>
      <c r="BX20" s="34">
        <v>2.66</v>
      </c>
      <c r="BY20" s="33">
        <f t="shared" si="35"/>
        <v>-68.936090225563902</v>
      </c>
      <c r="BZ20" s="29">
        <v>30</v>
      </c>
      <c r="CA20" s="33">
        <v>30</v>
      </c>
      <c r="CB20" s="34">
        <f t="shared" si="17"/>
        <v>1</v>
      </c>
      <c r="CC20" s="34">
        <v>-854.11</v>
      </c>
      <c r="CD20" s="34">
        <v>28.02</v>
      </c>
      <c r="CE20" s="33">
        <f t="shared" si="18"/>
        <v>-30.482155603140615</v>
      </c>
      <c r="CF20" s="29">
        <v>30</v>
      </c>
      <c r="CG20" s="37">
        <v>30</v>
      </c>
      <c r="CH20" s="37">
        <f t="shared" si="19"/>
        <v>1</v>
      </c>
      <c r="CI20" s="29">
        <v>300</v>
      </c>
      <c r="CJ20" s="29">
        <v>624</v>
      </c>
      <c r="CK20" s="37">
        <f t="shared" si="20"/>
        <v>0.48076923076923078</v>
      </c>
      <c r="CL20" s="29">
        <v>30</v>
      </c>
      <c r="CM20" s="33">
        <v>30</v>
      </c>
      <c r="CN20" s="34">
        <f t="shared" si="21"/>
        <v>1</v>
      </c>
      <c r="CO20" s="42">
        <v>0</v>
      </c>
      <c r="CP20" s="42">
        <v>30</v>
      </c>
      <c r="CQ20" s="43">
        <v>30</v>
      </c>
      <c r="CR20" s="44">
        <f t="shared" si="22"/>
        <v>1</v>
      </c>
      <c r="CS20" s="34">
        <v>100</v>
      </c>
      <c r="CT20" s="29">
        <v>10</v>
      </c>
      <c r="CU20" s="33">
        <v>10</v>
      </c>
      <c r="CV20" s="34">
        <f t="shared" si="23"/>
        <v>1</v>
      </c>
      <c r="CW20" s="55">
        <v>0.95099999999999996</v>
      </c>
      <c r="CX20" s="29">
        <v>20</v>
      </c>
      <c r="CY20" s="29">
        <v>20</v>
      </c>
      <c r="CZ20" s="37">
        <f t="shared" si="24"/>
        <v>1</v>
      </c>
      <c r="DA20" s="56" t="s">
        <v>128</v>
      </c>
      <c r="DB20" s="42">
        <v>40</v>
      </c>
      <c r="DC20" s="43">
        <v>0</v>
      </c>
      <c r="DD20" s="44">
        <f t="shared" si="25"/>
        <v>0</v>
      </c>
      <c r="DE20" s="29" t="s">
        <v>104</v>
      </c>
      <c r="DF20" s="29">
        <v>20</v>
      </c>
      <c r="DG20" s="33">
        <v>20</v>
      </c>
      <c r="DH20" s="34">
        <f t="shared" si="26"/>
        <v>1</v>
      </c>
      <c r="DI20" s="38">
        <v>0</v>
      </c>
      <c r="DJ20" s="58">
        <v>1152</v>
      </c>
      <c r="DK20" s="38">
        <f t="shared" si="27"/>
        <v>0</v>
      </c>
      <c r="DL20" s="32">
        <v>20</v>
      </c>
      <c r="DM20" s="33">
        <v>20</v>
      </c>
      <c r="DN20" s="34">
        <f t="shared" si="28"/>
        <v>1</v>
      </c>
      <c r="DO20" s="84">
        <f t="shared" si="29"/>
        <v>570</v>
      </c>
      <c r="DP20" s="84">
        <f t="shared" si="30"/>
        <v>415.65869804082649</v>
      </c>
      <c r="DQ20" s="11">
        <f t="shared" si="31"/>
        <v>0.72922578603653776</v>
      </c>
      <c r="DR20" s="62"/>
      <c r="DS20" s="7"/>
      <c r="DT20" s="63"/>
      <c r="DU20" s="7"/>
      <c r="DV20" s="7"/>
      <c r="DW20" s="10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</row>
    <row r="21" spans="1:173">
      <c r="A21" s="64" t="s">
        <v>63</v>
      </c>
      <c r="B21" s="64" t="s">
        <v>64</v>
      </c>
      <c r="D21" s="2"/>
      <c r="E21" s="2"/>
      <c r="F21" s="2"/>
      <c r="G21" s="2"/>
      <c r="H21" s="2"/>
      <c r="I21" s="2"/>
      <c r="J21" s="6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64"/>
      <c r="AH21" s="64"/>
      <c r="AJ21" s="64"/>
      <c r="AK21" s="2"/>
      <c r="AL21" s="2"/>
      <c r="AM21" s="2"/>
      <c r="AN21" s="66"/>
      <c r="AO21" s="2"/>
      <c r="AP21" s="2"/>
      <c r="AQ21" s="2"/>
      <c r="AR21" s="2"/>
      <c r="AS21" s="64"/>
      <c r="AT21" s="64"/>
      <c r="AV21" s="64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64"/>
      <c r="BL21" s="64"/>
      <c r="BN21" s="64"/>
      <c r="BO21" s="2"/>
      <c r="BP21" s="2"/>
      <c r="BQ21" s="64"/>
      <c r="BR21" s="64"/>
      <c r="BT21" s="64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64"/>
      <c r="CJ21" s="64"/>
      <c r="CL21" s="64"/>
      <c r="CM21" s="2"/>
      <c r="CN21" s="2"/>
      <c r="CO21" s="2"/>
      <c r="CP21" s="2"/>
      <c r="CQ21" s="2"/>
      <c r="CR21" s="2"/>
      <c r="CS21" s="67"/>
      <c r="CT21" s="2"/>
      <c r="CU21" s="2"/>
      <c r="CV21" s="2"/>
      <c r="CW21" s="64"/>
      <c r="CX21" s="64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Q21" s="1"/>
      <c r="DR21" s="1"/>
    </row>
    <row r="22" spans="1:173">
      <c r="A22" s="2"/>
      <c r="B22" s="64" t="s">
        <v>65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J22" s="64"/>
      <c r="AK22" s="2"/>
      <c r="AL22" s="2"/>
      <c r="AM22" s="2"/>
      <c r="AN22" s="66"/>
      <c r="AO22" s="2"/>
      <c r="AP22" s="2"/>
      <c r="AQ22" s="2"/>
      <c r="AR22" s="2"/>
      <c r="AS22" s="2"/>
      <c r="AT22" s="2"/>
      <c r="AV22" s="64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N22" s="64"/>
      <c r="BO22" s="2"/>
      <c r="BP22" s="2"/>
      <c r="BQ22" s="2"/>
      <c r="BR22" s="2"/>
      <c r="BT22" s="64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L22" s="64"/>
      <c r="CM22" s="2"/>
      <c r="CN22" s="2"/>
      <c r="CO22" s="2"/>
      <c r="CP22" s="2"/>
      <c r="CQ22" s="2"/>
      <c r="CR22" s="2"/>
      <c r="CS22" s="67"/>
      <c r="CT22" s="2"/>
      <c r="CU22" s="2"/>
      <c r="CV22" s="2"/>
      <c r="CW22" s="2"/>
      <c r="CX22" s="64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Q22" s="1"/>
      <c r="DR22" s="1"/>
    </row>
    <row r="23" spans="1:173">
      <c r="A23" s="2"/>
      <c r="B23" s="64" t="s">
        <v>66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J23" s="64"/>
      <c r="AK23" s="2"/>
      <c r="AL23" s="2"/>
      <c r="AM23" s="2"/>
      <c r="AN23" s="66"/>
      <c r="AO23" s="2"/>
      <c r="AP23" s="68"/>
      <c r="AQ23" s="2"/>
      <c r="AR23" s="2"/>
      <c r="AS23" s="2"/>
      <c r="AT23" s="2"/>
      <c r="AV23" s="64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N23" s="64"/>
      <c r="BO23" s="2"/>
      <c r="BP23" s="2"/>
      <c r="BQ23" s="2"/>
      <c r="BR23" s="2"/>
      <c r="BT23" s="64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L23" s="64"/>
      <c r="CM23" s="2"/>
      <c r="CN23" s="2"/>
      <c r="CO23" s="2"/>
      <c r="CP23" s="2"/>
      <c r="CQ23" s="2"/>
      <c r="CR23" s="2"/>
      <c r="CS23" s="67"/>
      <c r="CT23" s="2"/>
      <c r="CU23" s="2"/>
      <c r="CV23" s="2"/>
      <c r="CW23" s="2"/>
      <c r="CX23" s="64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Q23" s="1"/>
      <c r="DR23" s="1"/>
    </row>
    <row r="24" spans="1:173">
      <c r="A24" s="2"/>
      <c r="B24" s="64" t="s">
        <v>67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J24" s="64"/>
      <c r="AK24" s="2"/>
      <c r="AL24" s="2"/>
      <c r="AM24" s="2"/>
      <c r="AN24" s="66"/>
      <c r="AO24" s="2"/>
      <c r="AP24" s="2"/>
      <c r="AQ24" s="2"/>
      <c r="AR24" s="2"/>
      <c r="AS24" s="2"/>
      <c r="AT24" s="2"/>
      <c r="AV24" s="64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N24" s="64"/>
      <c r="BO24" s="2"/>
      <c r="BP24" s="2"/>
      <c r="BQ24" s="2"/>
      <c r="BR24" s="2"/>
      <c r="BT24" s="64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L24" s="64"/>
      <c r="CM24" s="2"/>
      <c r="CN24" s="2"/>
      <c r="CO24" s="2"/>
      <c r="CP24" s="2"/>
      <c r="CQ24" s="2"/>
      <c r="CR24" s="2"/>
      <c r="CS24" s="67"/>
      <c r="CT24" s="2"/>
      <c r="CU24" s="2"/>
      <c r="CV24" s="2"/>
      <c r="CW24" s="2"/>
      <c r="CX24" s="64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73">
      <c r="A25" s="2"/>
      <c r="B25" s="64" t="s">
        <v>68</v>
      </c>
      <c r="AG25" s="2"/>
      <c r="AH25" s="2"/>
      <c r="AJ25" s="64"/>
      <c r="AS25" s="2"/>
      <c r="AT25" s="2"/>
      <c r="AV25" s="64"/>
      <c r="BK25" s="2"/>
      <c r="BL25" s="2"/>
      <c r="BN25" s="64"/>
      <c r="BQ25" s="2"/>
      <c r="BR25" s="2"/>
      <c r="BT25" s="64"/>
      <c r="CI25" s="2"/>
      <c r="CJ25" s="2"/>
      <c r="CL25" s="64"/>
      <c r="CO25" s="2"/>
      <c r="CP25" s="2"/>
      <c r="CQ25" s="2"/>
      <c r="CR25" s="2"/>
      <c r="CS25" s="67"/>
      <c r="CT25" s="2"/>
      <c r="CU25" s="2"/>
      <c r="CV25" s="2"/>
      <c r="CW25" s="2"/>
      <c r="CX25" s="64"/>
      <c r="DF25" s="2"/>
      <c r="DG25" s="2"/>
    </row>
    <row r="26" spans="1:173">
      <c r="A26" s="2"/>
      <c r="B26" s="64" t="s">
        <v>69</v>
      </c>
      <c r="AG26" s="2"/>
      <c r="AH26" s="2"/>
      <c r="AJ26" s="64"/>
      <c r="AS26" s="2"/>
      <c r="AT26" s="2"/>
      <c r="AV26" s="64"/>
      <c r="BK26" s="2"/>
      <c r="BL26" s="2"/>
      <c r="BN26" s="64"/>
      <c r="BQ26" s="2"/>
      <c r="BR26" s="2"/>
      <c r="BT26" s="64"/>
      <c r="CI26" s="2"/>
      <c r="CJ26" s="2"/>
      <c r="CL26" s="64"/>
      <c r="CO26" s="2"/>
      <c r="CP26" s="2"/>
      <c r="CQ26" s="2"/>
      <c r="CR26" s="2"/>
      <c r="CS26" s="67"/>
      <c r="CT26" s="2"/>
      <c r="CU26" s="2"/>
      <c r="CV26" s="2"/>
      <c r="CW26" s="2"/>
      <c r="CX26" s="64"/>
      <c r="DF26" s="2"/>
      <c r="DG26" s="2"/>
    </row>
    <row r="27" spans="1:173">
      <c r="CO27" s="2"/>
      <c r="CP27" s="2"/>
      <c r="CQ27" s="2"/>
      <c r="CR27" s="2"/>
      <c r="CS27" s="67"/>
      <c r="CT27" s="2"/>
      <c r="CU27" s="2"/>
      <c r="CV27" s="2"/>
      <c r="DF27" s="2"/>
      <c r="DG27" s="2"/>
    </row>
    <row r="28" spans="1:173">
      <c r="CO28" s="2"/>
      <c r="CP28" s="2"/>
      <c r="CQ28" s="2"/>
      <c r="CR28" s="2"/>
      <c r="CS28" s="67"/>
      <c r="CT28" s="2"/>
      <c r="CU28" s="2"/>
      <c r="CV28" s="2"/>
    </row>
    <row r="29" spans="1:173">
      <c r="CO29" s="2"/>
      <c r="CP29" s="2"/>
      <c r="CQ29" s="2"/>
      <c r="CR29" s="2"/>
      <c r="CS29" s="67"/>
      <c r="CT29" s="2"/>
      <c r="CU29" s="2"/>
      <c r="CV29" s="2"/>
    </row>
    <row r="30" spans="1:173">
      <c r="CO30" s="2"/>
      <c r="CP30" s="2"/>
      <c r="CQ30" s="2"/>
      <c r="CR30" s="2"/>
      <c r="CS30" s="67"/>
      <c r="CT30" s="2"/>
      <c r="CU30" s="2"/>
      <c r="CV30" s="2"/>
    </row>
  </sheetData>
  <mergeCells count="43">
    <mergeCell ref="CW2:CZ2"/>
    <mergeCell ref="C1:Y1"/>
    <mergeCell ref="AB1:BB1"/>
    <mergeCell ref="DA2:DD2"/>
    <mergeCell ref="AI3:AI4"/>
    <mergeCell ref="BE1:CN1"/>
    <mergeCell ref="AS2:AX2"/>
    <mergeCell ref="AY2:BD2"/>
    <mergeCell ref="BQ2:BV2"/>
    <mergeCell ref="BW2:CB2"/>
    <mergeCell ref="CC2:CH2"/>
    <mergeCell ref="BG3:BG4"/>
    <mergeCell ref="BE2:BJ2"/>
    <mergeCell ref="BK2:BP2"/>
    <mergeCell ref="CO2:CR2"/>
    <mergeCell ref="CS2:CV2"/>
    <mergeCell ref="A2:B2"/>
    <mergeCell ref="C2:H2"/>
    <mergeCell ref="O2:T2"/>
    <mergeCell ref="U2:Z2"/>
    <mergeCell ref="AM2:AR2"/>
    <mergeCell ref="AG2:AL2"/>
    <mergeCell ref="E3:E4"/>
    <mergeCell ref="Q3:Q4"/>
    <mergeCell ref="W3:W4"/>
    <mergeCell ref="AO3:AO4"/>
    <mergeCell ref="AU3:AU4"/>
    <mergeCell ref="CT1:DP1"/>
    <mergeCell ref="BM3:BM4"/>
    <mergeCell ref="DK3:DK4"/>
    <mergeCell ref="I2:N2"/>
    <mergeCell ref="K3:K4"/>
    <mergeCell ref="AA2:AF2"/>
    <mergeCell ref="AC3:AC4"/>
    <mergeCell ref="DE2:DH2"/>
    <mergeCell ref="DI2:DN2"/>
    <mergeCell ref="BS3:BS4"/>
    <mergeCell ref="BY3:BY4"/>
    <mergeCell ref="CE3:CE4"/>
    <mergeCell ref="CK3:CK4"/>
    <mergeCell ref="CI2:CN2"/>
    <mergeCell ref="DO2:DQ2"/>
    <mergeCell ref="BA3:BA4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26" orientation="portrait" horizontalDpi="4294967294" verticalDpi="0" r:id="rId1"/>
  <headerFooter>
    <oddHeader>&amp;R&amp;"Times New Roman,обычный"&amp;12Приложение №1</oddHeader>
  </headerFooter>
  <colBreaks count="3" manualBreakCount="3">
    <brk id="26" max="26" man="1"/>
    <brk id="56" max="26" man="1"/>
    <brk id="9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туб. дисп.</vt:lpstr>
      <vt:lpstr>'туб. дисп.'!Заголовки_для_печати</vt:lpstr>
      <vt:lpstr>'туб. дисп.'!Область_печати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niyetzhanova_g</cp:lastModifiedBy>
  <cp:lastPrinted>2016-08-10T04:48:24Z</cp:lastPrinted>
  <dcterms:created xsi:type="dcterms:W3CDTF">2016-04-29T03:39:59Z</dcterms:created>
  <dcterms:modified xsi:type="dcterms:W3CDTF">2017-03-01T04:49:06Z</dcterms:modified>
</cp:coreProperties>
</file>