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120" windowWidth="24240" windowHeight="13665"/>
  </bookViews>
  <sheets>
    <sheet name="псих. дисп." sheetId="1" r:id="rId1"/>
  </sheets>
  <definedNames>
    <definedName name="_xlnm.Print_Titles" localSheetId="0">'псих. дисп.'!$A:$B</definedName>
    <definedName name="_xlnm.Print_Area" localSheetId="0">'псих. дисп.'!$A$1:$AU$26</definedName>
  </definedNames>
  <calcPr calcId="124519"/>
</workbook>
</file>

<file path=xl/calcChain.xml><?xml version="1.0" encoding="utf-8"?>
<calcChain xmlns="http://schemas.openxmlformats.org/spreadsheetml/2006/main">
  <c r="AS6" i="1"/>
  <c r="AS7"/>
  <c r="AS8"/>
  <c r="AS9"/>
  <c r="AS10"/>
  <c r="AS11"/>
  <c r="AT11"/>
  <c r="AS12"/>
  <c r="AS13"/>
  <c r="AS14"/>
  <c r="AS15"/>
  <c r="AS16"/>
  <c r="AT16"/>
  <c r="AS17"/>
  <c r="AS18"/>
  <c r="AS19"/>
  <c r="AS20"/>
  <c r="AS5"/>
  <c r="Y19"/>
  <c r="Y18"/>
  <c r="Y17"/>
  <c r="Y10"/>
  <c r="Y9"/>
  <c r="AH20" l="1"/>
  <c r="AH19"/>
  <c r="AH18"/>
  <c r="AH17"/>
  <c r="AH16"/>
  <c r="AH15"/>
  <c r="AH14"/>
  <c r="AH13"/>
  <c r="AH12"/>
  <c r="AH11"/>
  <c r="AH10"/>
  <c r="AH9"/>
  <c r="AH8"/>
  <c r="AH7"/>
  <c r="AH6"/>
  <c r="AH5"/>
  <c r="E20" l="1"/>
  <c r="G20" s="1"/>
  <c r="AT20" s="1"/>
  <c r="E19"/>
  <c r="G19" s="1"/>
  <c r="AT19" s="1"/>
  <c r="E18"/>
  <c r="G18" s="1"/>
  <c r="AT18" s="1"/>
  <c r="E17"/>
  <c r="G17" s="1"/>
  <c r="AT17" s="1"/>
  <c r="H16"/>
  <c r="E16"/>
  <c r="E15"/>
  <c r="G15" s="1"/>
  <c r="AT15" s="1"/>
  <c r="E14"/>
  <c r="G14" s="1"/>
  <c r="AT14" s="1"/>
  <c r="E13"/>
  <c r="G13" s="1"/>
  <c r="AT13" s="1"/>
  <c r="E12"/>
  <c r="G12" s="1"/>
  <c r="AT12" s="1"/>
  <c r="H11"/>
  <c r="E11"/>
  <c r="E10"/>
  <c r="G10" s="1"/>
  <c r="AT10" s="1"/>
  <c r="E9"/>
  <c r="G9" s="1"/>
  <c r="AT9" s="1"/>
  <c r="E8"/>
  <c r="G8" s="1"/>
  <c r="AT8" s="1"/>
  <c r="E7"/>
  <c r="G7" s="1"/>
  <c r="AT7" s="1"/>
  <c r="E6"/>
  <c r="G6" s="1"/>
  <c r="AT6" s="1"/>
  <c r="E5"/>
  <c r="G5" s="1"/>
  <c r="AT5" s="1"/>
  <c r="H13" l="1"/>
  <c r="H20"/>
  <c r="H10"/>
  <c r="H12"/>
  <c r="H19"/>
  <c r="AU19"/>
  <c r="H5"/>
  <c r="H9"/>
  <c r="H15"/>
  <c r="H18"/>
  <c r="AU18"/>
  <c r="H7"/>
  <c r="H6"/>
  <c r="H8"/>
  <c r="H14"/>
  <c r="H17"/>
  <c r="AO5"/>
  <c r="Q6"/>
  <c r="Q7"/>
  <c r="Q8"/>
  <c r="Q9"/>
  <c r="Q10"/>
  <c r="Q11"/>
  <c r="Q12"/>
  <c r="Q13"/>
  <c r="Q14"/>
  <c r="Q15"/>
  <c r="Q16"/>
  <c r="Q17"/>
  <c r="Q18"/>
  <c r="Q19"/>
  <c r="Q20"/>
  <c r="Q5"/>
  <c r="Z5"/>
  <c r="W6"/>
  <c r="W7"/>
  <c r="W8"/>
  <c r="W9"/>
  <c r="W10"/>
  <c r="W11"/>
  <c r="W12"/>
  <c r="W13"/>
  <c r="W14"/>
  <c r="W15"/>
  <c r="W16"/>
  <c r="W17"/>
  <c r="W18"/>
  <c r="W19"/>
  <c r="W20"/>
  <c r="W5"/>
  <c r="AO6"/>
  <c r="AO7"/>
  <c r="AO8"/>
  <c r="AO9"/>
  <c r="AO10"/>
  <c r="AO11"/>
  <c r="AO12"/>
  <c r="AO13"/>
  <c r="AO14"/>
  <c r="AO15"/>
  <c r="AO16"/>
  <c r="AO17"/>
  <c r="AO18"/>
  <c r="AO19"/>
  <c r="AO20"/>
  <c r="N6"/>
  <c r="N7"/>
  <c r="N8"/>
  <c r="N9"/>
  <c r="N10"/>
  <c r="N11"/>
  <c r="N12"/>
  <c r="N13"/>
  <c r="N14"/>
  <c r="N15"/>
  <c r="N16"/>
  <c r="N17"/>
  <c r="N18"/>
  <c r="N19"/>
  <c r="N20"/>
  <c r="N5"/>
  <c r="K11"/>
  <c r="K8"/>
  <c r="K9"/>
  <c r="K13"/>
  <c r="K16"/>
  <c r="K17"/>
  <c r="K19"/>
  <c r="K20"/>
  <c r="K5"/>
  <c r="AU16"/>
  <c r="AU12"/>
  <c r="AU13"/>
  <c r="AU14"/>
  <c r="AU17"/>
  <c r="AD6"/>
  <c r="AD7"/>
  <c r="AD8"/>
  <c r="AD9"/>
  <c r="AD10"/>
  <c r="AD11"/>
  <c r="AD12"/>
  <c r="AD13"/>
  <c r="AD14"/>
  <c r="AD15"/>
  <c r="AD16"/>
  <c r="AD17"/>
  <c r="AD18"/>
  <c r="AD19"/>
  <c r="AD20"/>
  <c r="AD5"/>
  <c r="AR20"/>
  <c r="AR19"/>
  <c r="AR18"/>
  <c r="AR17"/>
  <c r="AR16"/>
  <c r="AR15"/>
  <c r="AR14"/>
  <c r="AR13"/>
  <c r="AR12"/>
  <c r="AR11"/>
  <c r="AR10"/>
  <c r="AR9"/>
  <c r="AR8"/>
  <c r="AR7"/>
  <c r="AR6"/>
  <c r="AR5"/>
  <c r="AL20"/>
  <c r="AL19"/>
  <c r="AL18"/>
  <c r="AL17"/>
  <c r="AL16"/>
  <c r="AL15"/>
  <c r="AL14"/>
  <c r="AL13"/>
  <c r="AL12"/>
  <c r="AL11"/>
  <c r="AL10"/>
  <c r="AL9"/>
  <c r="AL8"/>
  <c r="AL7"/>
  <c r="AL6"/>
  <c r="AL5"/>
  <c r="Z20"/>
  <c r="Z19"/>
  <c r="Z18"/>
  <c r="Z17"/>
  <c r="Z16"/>
  <c r="Z15"/>
  <c r="Z14"/>
  <c r="Z13"/>
  <c r="Z12"/>
  <c r="Z11"/>
  <c r="Z10"/>
  <c r="Z9"/>
  <c r="Z8"/>
  <c r="Z7"/>
  <c r="Z6"/>
  <c r="T20"/>
  <c r="T19"/>
  <c r="T18"/>
  <c r="T17"/>
  <c r="T16"/>
  <c r="T15"/>
  <c r="T14"/>
  <c r="T13"/>
  <c r="T12"/>
  <c r="T11"/>
  <c r="T10"/>
  <c r="T9"/>
  <c r="T8"/>
  <c r="T7"/>
  <c r="T6"/>
  <c r="T5"/>
  <c r="AU20"/>
  <c r="AU15"/>
  <c r="AU9" l="1"/>
  <c r="AU7"/>
  <c r="AU6"/>
  <c r="AU11"/>
  <c r="AU10"/>
  <c r="AU5"/>
  <c r="AU8"/>
</calcChain>
</file>

<file path=xl/sharedStrings.xml><?xml version="1.0" encoding="utf-8"?>
<sst xmlns="http://schemas.openxmlformats.org/spreadsheetml/2006/main" count="122" uniqueCount="85">
  <si>
    <t>Регион/ индикатор/  плановые баллы/  коэффициенты</t>
  </si>
  <si>
    <t xml:space="preserve">Доля медицинских работников (МР), имеющих  квалификационную категорию </t>
  </si>
  <si>
    <t xml:space="preserve">Летальность в стационаре </t>
  </si>
  <si>
    <t>Доля принятых мер по результатам обращений в службу поддержки пациента и внутреннего контроля</t>
  </si>
  <si>
    <t>Наличие аккредитации медицинской организации</t>
  </si>
  <si>
    <t>Наличие административных взысканий по результатам внешней экспертизы</t>
  </si>
  <si>
    <t>Показатель ВБИ</t>
  </si>
  <si>
    <t>ИТОГО</t>
  </si>
  <si>
    <t>Числ.</t>
  </si>
  <si>
    <t>Знам.</t>
  </si>
  <si>
    <t>числ*100/знам</t>
  </si>
  <si>
    <t>ПБ</t>
  </si>
  <si>
    <t>ФБ</t>
  </si>
  <si>
    <t>КС</t>
  </si>
  <si>
    <t>ФП</t>
  </si>
  <si>
    <t>КР</t>
  </si>
  <si>
    <t>Регион</t>
  </si>
  <si>
    <t>Наименование МО</t>
  </si>
  <si>
    <t>Число МР, имеющих квалификационную категорию * 100</t>
  </si>
  <si>
    <t xml:space="preserve">число всех МР </t>
  </si>
  <si>
    <t>70% и выше -30</t>
  </si>
  <si>
    <t>Количество умерших * 100</t>
  </si>
  <si>
    <t xml:space="preserve">количество выбывших больных </t>
  </si>
  <si>
    <t>до 2%-20</t>
  </si>
  <si>
    <t>показатель прошлого года</t>
  </si>
  <si>
    <t>Межд.-40; высшая-30; 1-20; 2-10; без катег.-20</t>
  </si>
  <si>
    <t>Отсутс.-20</t>
  </si>
  <si>
    <t>Число случаев ВБИ*100</t>
  </si>
  <si>
    <t>число выбывших пациентов</t>
  </si>
  <si>
    <t>до 3%-20; выше 3%-0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</si>
  <si>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</si>
  <si>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</si>
  <si>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</si>
  <si>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</si>
  <si>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>ВКО</t>
  </si>
  <si>
    <t xml:space="preserve">Жамбылская </t>
  </si>
  <si>
    <t>ЗКО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</si>
  <si>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</si>
  <si>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</si>
  <si>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</si>
  <si>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</si>
  <si>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Павлодарская </t>
  </si>
  <si>
    <t>СКО</t>
  </si>
  <si>
    <t>ЮКО</t>
  </si>
  <si>
    <t>г.Алматы</t>
  </si>
  <si>
    <t>г.Астана</t>
  </si>
  <si>
    <t>Примечание:</t>
  </si>
  <si>
    <t>ЦП - целевой показатель</t>
  </si>
  <si>
    <t>ФП - фактический показатель</t>
  </si>
  <si>
    <t>ПБ - пороговый балл</t>
  </si>
  <si>
    <t>ФБ - фактический балл</t>
  </si>
  <si>
    <t>КС - коэффициент соответствия</t>
  </si>
  <si>
    <t>КР - коэффициент результативности</t>
  </si>
  <si>
    <t>Индикаторы оценки качества оказываемой медицинской помощи для психиатрических диспансеров</t>
  </si>
  <si>
    <t>Снижение доли пациентов, нуждающихся в стационарной психиатрической помощи, в общем числе наблюдаемых пациентов</t>
  </si>
  <si>
    <t>Снижение на 5% и более – 30</t>
  </si>
  <si>
    <t>ГККП «Акмолинская областная психиатрическая больница» УЗ Акмолинской области.</t>
  </si>
  <si>
    <t xml:space="preserve">ГКП на ПХВ "Актюбинский областной психоневрологический диспансер" </t>
  </si>
  <si>
    <t>ГУЗ "Алматинский областной центр психического здоровья"</t>
  </si>
  <si>
    <t xml:space="preserve">ГККП "Областной центр психического здоровья"  </t>
  </si>
  <si>
    <t>КГП на ПХВ "Областной психоневрологический диспансер" управления здравоохранения
Карагандинской области</t>
  </si>
  <si>
    <t>ГУ "Костанайская областная психиатрическая больница" УЗ акимата Костанайской области</t>
  </si>
  <si>
    <t>ГУ "Областной психоневрологическая больница"</t>
  </si>
  <si>
    <t>КГКП "Павлодарский областной психоневрологический диспансер"</t>
  </si>
  <si>
    <t>КГП на ПХВ "Областной психоневрологический диспансер акимата СКО МЗ РК"</t>
  </si>
  <si>
    <t>ГККП "Областной психоневрологический диспансер"</t>
  </si>
  <si>
    <t>ГКП на ПХВ "Центр психического здоровья" УЗ г. Алматы</t>
  </si>
  <si>
    <t>ГККП "Медицинский центр проблем психического здоровья"</t>
  </si>
  <si>
    <t>КГКП  "Атырауская психиневрологическая больница УЗАтырауской области"</t>
  </si>
  <si>
    <t>КГКП  "ВКО психиатрический диспансер" УЗ ВКО</t>
  </si>
  <si>
    <t xml:space="preserve">ГККП "Мангистауский областной психоневрологический диспансер" </t>
  </si>
  <si>
    <t>КГП на ПХВ "Жамбылский областной психиатрический диспансер УЗ"</t>
  </si>
  <si>
    <t>Показатель случаев  расхождения основного клинического и патологоанатомического диагнозов</t>
  </si>
  <si>
    <t>Кол-во случ. расх. диагн.*100</t>
  </si>
  <si>
    <t xml:space="preserve">кол-во вскрытых умерших </t>
  </si>
  <si>
    <t>0%-20; до 40%-15; 40-70%-10; 70-100%-0</t>
  </si>
  <si>
    <t xml:space="preserve">Доля пациентов,нуждающихся в стационарной психиатрической помощи, в общем числе наблюдаемых пациентов </t>
  </si>
  <si>
    <t>более 50%- 10</t>
  </si>
  <si>
    <t>не аккредитована</t>
  </si>
  <si>
    <t>без катег.</t>
  </si>
  <si>
    <t>срок истек в 2014 году запланирована в 2017г</t>
  </si>
  <si>
    <t>нет</t>
  </si>
  <si>
    <t>Аккредитация 08.10.2010г., сроком на 4 года</t>
  </si>
  <si>
    <t>да</t>
  </si>
  <si>
    <t>Прошли с 10.11.2014 по 12.11.2014 гг.Планируется на 2016г.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</si>
</sst>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2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6" fillId="0" borderId="0"/>
    <xf numFmtId="0" fontId="18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5" fontId="0" fillId="2" borderId="0" xfId="0" applyNumberFormat="1" applyFont="1" applyFill="1" applyBorder="1"/>
    <xf numFmtId="0" fontId="0" fillId="2" borderId="0" xfId="0" applyFont="1" applyFill="1"/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11" fillId="2" borderId="0" xfId="0" applyFont="1" applyFill="1" applyBorder="1"/>
    <xf numFmtId="2" fontId="8" fillId="2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 shrinkToFit="1"/>
    </xf>
    <xf numFmtId="164" fontId="8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9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9" fontId="8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3" fontId="14" fillId="2" borderId="4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/>
    <xf numFmtId="166" fontId="10" fillId="2" borderId="0" xfId="0" applyNumberFormat="1" applyFont="1" applyFill="1" applyBorder="1"/>
    <xf numFmtId="0" fontId="15" fillId="2" borderId="0" xfId="0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</cellXfs>
  <cellStyles count="9">
    <cellStyle name="Гиперссылка" xfId="5" builtinId="8" hidden="1"/>
    <cellStyle name="Гиперссылка" xfId="7" builtinId="8" hidden="1"/>
    <cellStyle name="Обычный" xfId="0" builtinId="0"/>
    <cellStyle name="Обычный 100 14 2" xfId="4"/>
    <cellStyle name="Обычный 2" xfId="1"/>
    <cellStyle name="Обычный 3" xfId="2"/>
    <cellStyle name="Обычный 3 2" xfId="3"/>
    <cellStyle name="Открывавшаяся гиперссылка" xfId="6" builtinId="9" hidden="1"/>
    <cellStyle name="Открывавшаяся гиперссылка" xfId="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7"/>
  <sheetViews>
    <sheetView tabSelected="1" view="pageBreakPreview" zoomScale="84" zoomScaleSheetLayoutView="84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ColWidth="8.85546875" defaultRowHeight="15"/>
  <cols>
    <col min="1" max="1" width="17.42578125" style="14" customWidth="1"/>
    <col min="2" max="2" width="41.140625" style="14" customWidth="1"/>
    <col min="3" max="3" width="10.28515625" style="14" customWidth="1"/>
    <col min="4" max="4" width="9.140625" style="14" customWidth="1"/>
    <col min="5" max="5" width="10" style="14" customWidth="1"/>
    <col min="6" max="10" width="6.42578125" style="14" customWidth="1"/>
    <col min="11" max="11" width="8.140625" style="14" customWidth="1"/>
    <col min="12" max="12" width="10.28515625" style="14" customWidth="1"/>
    <col min="13" max="14" width="6.42578125" style="14" customWidth="1"/>
    <col min="15" max="15" width="9.28515625" style="14" customWidth="1"/>
    <col min="16" max="16" width="8.42578125" style="14" customWidth="1"/>
    <col min="17" max="17" width="9.42578125" style="14" customWidth="1"/>
    <col min="18" max="20" width="6.42578125" style="14" customWidth="1"/>
    <col min="21" max="21" width="13.42578125" style="14" customWidth="1"/>
    <col min="22" max="22" width="9.28515625" style="14" customWidth="1"/>
    <col min="23" max="23" width="8.140625" style="14" customWidth="1"/>
    <col min="24" max="24" width="10" style="14" customWidth="1"/>
    <col min="25" max="30" width="6.42578125" style="14" customWidth="1"/>
    <col min="31" max="31" width="12" style="14" customWidth="1"/>
    <col min="32" max="32" width="7.42578125" style="14" customWidth="1"/>
    <col min="33" max="35" width="6.42578125" style="14" customWidth="1"/>
    <col min="36" max="36" width="8.42578125" style="14" customWidth="1"/>
    <col min="37" max="38" width="6.42578125" style="14" customWidth="1"/>
    <col min="39" max="41" width="9.7109375" style="14" customWidth="1"/>
    <col min="42" max="42" width="9.85546875" style="14" customWidth="1"/>
    <col min="43" max="44" width="6.42578125" style="14" customWidth="1"/>
    <col min="45" max="45" width="13.7109375" style="14" customWidth="1"/>
    <col min="46" max="46" width="16.5703125" style="16" customWidth="1"/>
    <col min="47" max="47" width="15.7109375" style="16" customWidth="1"/>
    <col min="48" max="96" width="8.85546875" style="16"/>
    <col min="97" max="99" width="8.85546875" style="14"/>
    <col min="100" max="100" width="9" style="14" customWidth="1"/>
    <col min="101" max="16384" width="8.85546875" style="14"/>
  </cols>
  <sheetData>
    <row r="1" spans="1:100" ht="45.75" customHeight="1" thickBot="1">
      <c r="B1" s="20"/>
      <c r="C1" s="55" t="s">
        <v>53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100" s="3" customFormat="1" ht="73.5" customHeight="1">
      <c r="A2" s="48" t="s">
        <v>0</v>
      </c>
      <c r="B2" s="49"/>
      <c r="C2" s="50" t="s">
        <v>1</v>
      </c>
      <c r="D2" s="50"/>
      <c r="E2" s="50"/>
      <c r="F2" s="50"/>
      <c r="G2" s="50"/>
      <c r="H2" s="50"/>
      <c r="I2" s="48" t="s">
        <v>72</v>
      </c>
      <c r="J2" s="51"/>
      <c r="K2" s="51"/>
      <c r="L2" s="51"/>
      <c r="M2" s="51"/>
      <c r="N2" s="49"/>
      <c r="O2" s="48" t="s">
        <v>2</v>
      </c>
      <c r="P2" s="51"/>
      <c r="Q2" s="51"/>
      <c r="R2" s="51"/>
      <c r="S2" s="51"/>
      <c r="T2" s="49"/>
      <c r="U2" s="48" t="s">
        <v>54</v>
      </c>
      <c r="V2" s="51"/>
      <c r="W2" s="51"/>
      <c r="X2" s="51"/>
      <c r="Y2" s="51"/>
      <c r="Z2" s="49"/>
      <c r="AA2" s="48" t="s">
        <v>3</v>
      </c>
      <c r="AB2" s="51"/>
      <c r="AC2" s="51"/>
      <c r="AD2" s="49"/>
      <c r="AE2" s="48" t="s">
        <v>4</v>
      </c>
      <c r="AF2" s="51"/>
      <c r="AG2" s="51"/>
      <c r="AH2" s="49"/>
      <c r="AI2" s="48" t="s">
        <v>5</v>
      </c>
      <c r="AJ2" s="51"/>
      <c r="AK2" s="51"/>
      <c r="AL2" s="49"/>
      <c r="AM2" s="48" t="s">
        <v>6</v>
      </c>
      <c r="AN2" s="51"/>
      <c r="AO2" s="51"/>
      <c r="AP2" s="51"/>
      <c r="AQ2" s="51"/>
      <c r="AR2" s="49"/>
      <c r="AS2" s="50" t="s">
        <v>7</v>
      </c>
      <c r="AT2" s="50"/>
      <c r="AU2" s="50"/>
      <c r="AV2" s="1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s="28" customFormat="1" ht="23.25" customHeight="1" thickBot="1">
      <c r="A3" s="4"/>
      <c r="B3" s="5"/>
      <c r="C3" s="6" t="s">
        <v>8</v>
      </c>
      <c r="D3" s="6" t="s">
        <v>9</v>
      </c>
      <c r="E3" s="52" t="s">
        <v>10</v>
      </c>
      <c r="F3" s="6" t="s">
        <v>11</v>
      </c>
      <c r="G3" s="6" t="s">
        <v>12</v>
      </c>
      <c r="H3" s="6" t="s">
        <v>13</v>
      </c>
      <c r="I3" s="6" t="s">
        <v>8</v>
      </c>
      <c r="J3" s="6" t="s">
        <v>9</v>
      </c>
      <c r="K3" s="52" t="s">
        <v>10</v>
      </c>
      <c r="L3" s="6" t="s">
        <v>11</v>
      </c>
      <c r="M3" s="6" t="s">
        <v>12</v>
      </c>
      <c r="N3" s="6" t="s">
        <v>13</v>
      </c>
      <c r="O3" s="6" t="s">
        <v>8</v>
      </c>
      <c r="P3" s="6" t="s">
        <v>9</v>
      </c>
      <c r="Q3" s="52" t="s">
        <v>10</v>
      </c>
      <c r="R3" s="6" t="s">
        <v>11</v>
      </c>
      <c r="S3" s="6" t="s">
        <v>12</v>
      </c>
      <c r="T3" s="6" t="s">
        <v>13</v>
      </c>
      <c r="U3" s="6" t="s">
        <v>8</v>
      </c>
      <c r="V3" s="6" t="s">
        <v>9</v>
      </c>
      <c r="W3" s="52" t="s">
        <v>10</v>
      </c>
      <c r="X3" s="6" t="s">
        <v>11</v>
      </c>
      <c r="Y3" s="6" t="s">
        <v>12</v>
      </c>
      <c r="Z3" s="6" t="s">
        <v>13</v>
      </c>
      <c r="AA3" s="6" t="s">
        <v>14</v>
      </c>
      <c r="AB3" s="6" t="s">
        <v>11</v>
      </c>
      <c r="AC3" s="6" t="s">
        <v>12</v>
      </c>
      <c r="AD3" s="6" t="s">
        <v>13</v>
      </c>
      <c r="AE3" s="6" t="s">
        <v>14</v>
      </c>
      <c r="AF3" s="6" t="s">
        <v>11</v>
      </c>
      <c r="AG3" s="6" t="s">
        <v>12</v>
      </c>
      <c r="AH3" s="6" t="s">
        <v>13</v>
      </c>
      <c r="AI3" s="6" t="s">
        <v>14</v>
      </c>
      <c r="AJ3" s="6" t="s">
        <v>11</v>
      </c>
      <c r="AK3" s="6" t="s">
        <v>12</v>
      </c>
      <c r="AL3" s="6" t="s">
        <v>13</v>
      </c>
      <c r="AM3" s="6" t="s">
        <v>8</v>
      </c>
      <c r="AN3" s="6" t="s">
        <v>9</v>
      </c>
      <c r="AO3" s="52" t="s">
        <v>10</v>
      </c>
      <c r="AP3" s="6" t="s">
        <v>11</v>
      </c>
      <c r="AQ3" s="6" t="s">
        <v>12</v>
      </c>
      <c r="AR3" s="6" t="s">
        <v>13</v>
      </c>
      <c r="AS3" s="6" t="s">
        <v>11</v>
      </c>
      <c r="AT3" s="6" t="s">
        <v>12</v>
      </c>
      <c r="AU3" s="6" t="s">
        <v>15</v>
      </c>
      <c r="AV3" s="1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</row>
    <row r="4" spans="1:100" s="30" customFormat="1" ht="112.5" customHeight="1">
      <c r="A4" s="7" t="s">
        <v>16</v>
      </c>
      <c r="B4" s="7" t="s">
        <v>17</v>
      </c>
      <c r="C4" s="8" t="s">
        <v>18</v>
      </c>
      <c r="D4" s="8" t="s">
        <v>19</v>
      </c>
      <c r="E4" s="53"/>
      <c r="F4" s="8" t="s">
        <v>20</v>
      </c>
      <c r="G4" s="8"/>
      <c r="H4" s="8"/>
      <c r="I4" s="8" t="s">
        <v>73</v>
      </c>
      <c r="J4" s="8" t="s">
        <v>74</v>
      </c>
      <c r="K4" s="53"/>
      <c r="L4" s="8" t="s">
        <v>75</v>
      </c>
      <c r="M4" s="8"/>
      <c r="N4" s="8"/>
      <c r="O4" s="8" t="s">
        <v>21</v>
      </c>
      <c r="P4" s="8" t="s">
        <v>22</v>
      </c>
      <c r="Q4" s="53"/>
      <c r="R4" s="8" t="s">
        <v>23</v>
      </c>
      <c r="S4" s="8"/>
      <c r="T4" s="8"/>
      <c r="U4" s="8" t="s">
        <v>76</v>
      </c>
      <c r="V4" s="8" t="s">
        <v>24</v>
      </c>
      <c r="W4" s="53"/>
      <c r="X4" s="8" t="s">
        <v>55</v>
      </c>
      <c r="Y4" s="8"/>
      <c r="Z4" s="8"/>
      <c r="AA4" s="8"/>
      <c r="AB4" s="8" t="s">
        <v>77</v>
      </c>
      <c r="AC4" s="8"/>
      <c r="AD4" s="8"/>
      <c r="AE4" s="8"/>
      <c r="AF4" s="8" t="s">
        <v>25</v>
      </c>
      <c r="AG4" s="8"/>
      <c r="AH4" s="8"/>
      <c r="AI4" s="8"/>
      <c r="AJ4" s="8" t="s">
        <v>26</v>
      </c>
      <c r="AK4" s="8"/>
      <c r="AL4" s="8"/>
      <c r="AM4" s="8" t="s">
        <v>27</v>
      </c>
      <c r="AN4" s="8" t="s">
        <v>28</v>
      </c>
      <c r="AO4" s="53"/>
      <c r="AP4" s="8" t="s">
        <v>29</v>
      </c>
      <c r="AQ4" s="8"/>
      <c r="AR4" s="8"/>
      <c r="AS4" s="8"/>
      <c r="AT4" s="8"/>
      <c r="AU4" s="8"/>
      <c r="AV4" s="29"/>
    </row>
    <row r="5" spans="1:100" ht="35.25" customHeight="1">
      <c r="A5" s="10" t="s">
        <v>30</v>
      </c>
      <c r="B5" s="10" t="s">
        <v>56</v>
      </c>
      <c r="C5" s="21">
        <v>12700</v>
      </c>
      <c r="D5" s="21">
        <v>182</v>
      </c>
      <c r="E5" s="23">
        <f>C5/D5</f>
        <v>69.780219780219781</v>
      </c>
      <c r="F5" s="31">
        <v>30</v>
      </c>
      <c r="G5" s="22">
        <f>E5*F5/70</f>
        <v>29.905808477237048</v>
      </c>
      <c r="H5" s="23">
        <f>G5/F5</f>
        <v>0.99686028257456827</v>
      </c>
      <c r="I5" s="12">
        <v>1</v>
      </c>
      <c r="J5" s="12">
        <v>1</v>
      </c>
      <c r="K5" s="32">
        <f>I5/J5*100</f>
        <v>100</v>
      </c>
      <c r="L5" s="19">
        <v>20</v>
      </c>
      <c r="M5" s="19">
        <v>0</v>
      </c>
      <c r="N5" s="19">
        <f>M5/L5</f>
        <v>0</v>
      </c>
      <c r="O5" s="11">
        <v>6</v>
      </c>
      <c r="P5" s="33">
        <v>2831</v>
      </c>
      <c r="Q5" s="18">
        <f>O5/P5*100</f>
        <v>0.21193924408336279</v>
      </c>
      <c r="R5" s="11">
        <v>20</v>
      </c>
      <c r="S5" s="26">
        <v>20</v>
      </c>
      <c r="T5" s="18">
        <f>S5/R5</f>
        <v>1</v>
      </c>
      <c r="U5" s="18">
        <v>267</v>
      </c>
      <c r="V5" s="18">
        <v>23.9</v>
      </c>
      <c r="W5" s="26">
        <f>U5/V5</f>
        <v>11.171548117154812</v>
      </c>
      <c r="X5" s="11">
        <v>30</v>
      </c>
      <c r="Y5" s="19">
        <v>0</v>
      </c>
      <c r="Z5" s="26">
        <f>Y5/X5</f>
        <v>0</v>
      </c>
      <c r="AA5" s="34">
        <v>100</v>
      </c>
      <c r="AB5" s="11">
        <v>10</v>
      </c>
      <c r="AC5" s="26">
        <v>10</v>
      </c>
      <c r="AD5" s="35">
        <f>AC5/AB5</f>
        <v>1</v>
      </c>
      <c r="AE5" s="21">
        <v>0</v>
      </c>
      <c r="AF5" s="21">
        <v>40</v>
      </c>
      <c r="AG5" s="22">
        <v>0</v>
      </c>
      <c r="AH5" s="23">
        <f>AG5/AF5</f>
        <v>0</v>
      </c>
      <c r="AI5" s="11">
        <v>0</v>
      </c>
      <c r="AJ5" s="11">
        <v>20</v>
      </c>
      <c r="AK5" s="26">
        <v>20</v>
      </c>
      <c r="AL5" s="18">
        <f>AK5/AJ5</f>
        <v>1</v>
      </c>
      <c r="AM5" s="12">
        <v>0</v>
      </c>
      <c r="AN5" s="33">
        <v>2831</v>
      </c>
      <c r="AO5" s="12">
        <f>AM5/AN5*100</f>
        <v>0</v>
      </c>
      <c r="AP5" s="36">
        <v>20</v>
      </c>
      <c r="AQ5" s="26">
        <v>20</v>
      </c>
      <c r="AR5" s="18">
        <f>AQ5/AP5</f>
        <v>1</v>
      </c>
      <c r="AS5" s="37">
        <f>SUM(AP5,AJ5,AF5,AB5,X5,R5,L5,F5)</f>
        <v>190</v>
      </c>
      <c r="AT5" s="37">
        <f>SUM(AQ5,AK5,AG5,AC5,Y5,S5,M5,G5)</f>
        <v>99.905808477237045</v>
      </c>
      <c r="AU5" s="18">
        <f>AT5/AS5</f>
        <v>0.52582004461703713</v>
      </c>
      <c r="AV5" s="14"/>
      <c r="AY5" s="38"/>
      <c r="AZ5" s="13"/>
      <c r="BA5" s="9"/>
      <c r="CS5" s="16"/>
      <c r="CT5" s="16"/>
      <c r="CU5" s="16"/>
      <c r="CV5" s="16"/>
    </row>
    <row r="6" spans="1:100" ht="27.75" customHeight="1">
      <c r="A6" s="10" t="s">
        <v>31</v>
      </c>
      <c r="B6" s="10" t="s">
        <v>57</v>
      </c>
      <c r="C6" s="21">
        <v>5600</v>
      </c>
      <c r="D6" s="21">
        <v>120</v>
      </c>
      <c r="E6" s="23">
        <f>C6/D6</f>
        <v>46.666666666666664</v>
      </c>
      <c r="F6" s="31">
        <v>30</v>
      </c>
      <c r="G6" s="22">
        <f t="shared" ref="G6:G20" si="0">E6*F6/70</f>
        <v>20</v>
      </c>
      <c r="H6" s="23">
        <f t="shared" ref="H6:H20" si="1">G6/F6</f>
        <v>0.66666666666666663</v>
      </c>
      <c r="I6" s="12">
        <v>0</v>
      </c>
      <c r="J6" s="12">
        <v>0</v>
      </c>
      <c r="K6" s="54">
        <v>0</v>
      </c>
      <c r="L6" s="19">
        <v>20</v>
      </c>
      <c r="M6" s="19">
        <v>20</v>
      </c>
      <c r="N6" s="19">
        <f t="shared" ref="N6:N20" si="2">M6/L6</f>
        <v>1</v>
      </c>
      <c r="O6" s="11">
        <v>5</v>
      </c>
      <c r="P6" s="33">
        <v>1706</v>
      </c>
      <c r="Q6" s="18">
        <f t="shared" ref="Q6:Q20" si="3">O6/P6*100</f>
        <v>0.29308323563892147</v>
      </c>
      <c r="R6" s="11">
        <v>20</v>
      </c>
      <c r="S6" s="26">
        <v>20</v>
      </c>
      <c r="T6" s="18">
        <f t="shared" ref="T6:T20" si="4">S6/R6</f>
        <v>1</v>
      </c>
      <c r="U6" s="18">
        <v>-236.5</v>
      </c>
      <c r="V6" s="18">
        <v>25.3</v>
      </c>
      <c r="W6" s="26">
        <f t="shared" ref="W6:W20" si="5">U6/V6</f>
        <v>-9.3478260869565215</v>
      </c>
      <c r="X6" s="11">
        <v>30</v>
      </c>
      <c r="Y6" s="19">
        <v>30</v>
      </c>
      <c r="Z6" s="26">
        <f t="shared" ref="Z6:Z20" si="6">Y6/X6</f>
        <v>1</v>
      </c>
      <c r="AA6" s="39">
        <v>1</v>
      </c>
      <c r="AB6" s="11">
        <v>10</v>
      </c>
      <c r="AC6" s="26">
        <v>10</v>
      </c>
      <c r="AD6" s="35">
        <f t="shared" ref="AD6:AD20" si="7">AC6/AB6</f>
        <v>1</v>
      </c>
      <c r="AE6" s="21">
        <v>0</v>
      </c>
      <c r="AF6" s="21">
        <v>40</v>
      </c>
      <c r="AG6" s="22">
        <v>0</v>
      </c>
      <c r="AH6" s="23">
        <f t="shared" ref="AH6:AH20" si="8">AG6/AF6</f>
        <v>0</v>
      </c>
      <c r="AI6" s="11">
        <v>0</v>
      </c>
      <c r="AJ6" s="11">
        <v>20</v>
      </c>
      <c r="AK6" s="26">
        <v>20</v>
      </c>
      <c r="AL6" s="18">
        <f t="shared" ref="AL6:AL20" si="9">AK6/AJ6</f>
        <v>1</v>
      </c>
      <c r="AM6" s="12">
        <v>0</v>
      </c>
      <c r="AN6" s="33">
        <v>1706</v>
      </c>
      <c r="AO6" s="12">
        <f t="shared" ref="AO6:AO20" si="10">AM6/AN6*100</f>
        <v>0</v>
      </c>
      <c r="AP6" s="36">
        <v>20</v>
      </c>
      <c r="AQ6" s="26">
        <v>20</v>
      </c>
      <c r="AR6" s="18">
        <f t="shared" ref="AR6:AR20" si="11">AQ6/AP6</f>
        <v>1</v>
      </c>
      <c r="AS6" s="37">
        <f t="shared" ref="AS6:AS20" si="12">SUM(AP6,AJ6,AF6,AB6,X6,R6,L6,F6)</f>
        <v>190</v>
      </c>
      <c r="AT6" s="37">
        <f t="shared" ref="AT6:AT20" si="13">SUM(AQ6,AK6,AG6,AC6,Y6,S6,M6,G6)</f>
        <v>140</v>
      </c>
      <c r="AU6" s="18">
        <f t="shared" ref="AU6:AU20" si="14">AT6/AS6</f>
        <v>0.73684210526315785</v>
      </c>
      <c r="AV6" s="14"/>
      <c r="AW6" s="14"/>
      <c r="AX6" s="14"/>
      <c r="AY6" s="15"/>
      <c r="AZ6" s="13"/>
      <c r="BA6" s="9"/>
      <c r="CS6" s="16"/>
      <c r="CT6" s="16"/>
      <c r="CU6" s="16"/>
      <c r="CV6" s="16"/>
    </row>
    <row r="7" spans="1:100" s="40" customFormat="1" ht="35.25" customHeight="1">
      <c r="A7" s="10" t="s">
        <v>32</v>
      </c>
      <c r="B7" s="10" t="s">
        <v>58</v>
      </c>
      <c r="C7" s="21">
        <v>14200</v>
      </c>
      <c r="D7" s="21">
        <v>327</v>
      </c>
      <c r="E7" s="23">
        <f>C7/D7</f>
        <v>43.425076452599392</v>
      </c>
      <c r="F7" s="31">
        <v>30</v>
      </c>
      <c r="G7" s="22">
        <f t="shared" si="0"/>
        <v>18.610747051114025</v>
      </c>
      <c r="H7" s="23">
        <f t="shared" si="1"/>
        <v>0.62035823503713416</v>
      </c>
      <c r="I7" s="12">
        <v>0</v>
      </c>
      <c r="J7" s="12">
        <v>0</v>
      </c>
      <c r="K7" s="54">
        <v>0</v>
      </c>
      <c r="L7" s="19">
        <v>20</v>
      </c>
      <c r="M7" s="19">
        <v>20</v>
      </c>
      <c r="N7" s="19">
        <f t="shared" si="2"/>
        <v>1</v>
      </c>
      <c r="O7" s="11">
        <v>2</v>
      </c>
      <c r="P7" s="33">
        <v>2014</v>
      </c>
      <c r="Q7" s="18">
        <f t="shared" si="3"/>
        <v>9.9304865938430978E-2</v>
      </c>
      <c r="R7" s="11">
        <v>20</v>
      </c>
      <c r="S7" s="26">
        <v>20</v>
      </c>
      <c r="T7" s="18">
        <f t="shared" si="4"/>
        <v>1</v>
      </c>
      <c r="U7" s="18">
        <v>28</v>
      </c>
      <c r="V7" s="18">
        <v>20.2</v>
      </c>
      <c r="W7" s="26">
        <f t="shared" si="5"/>
        <v>1.3861386138613863</v>
      </c>
      <c r="X7" s="11">
        <v>30</v>
      </c>
      <c r="Y7" s="19">
        <v>0</v>
      </c>
      <c r="Z7" s="26">
        <f t="shared" si="6"/>
        <v>0</v>
      </c>
      <c r="AA7" s="39">
        <v>1</v>
      </c>
      <c r="AB7" s="11">
        <v>10</v>
      </c>
      <c r="AC7" s="26">
        <v>10</v>
      </c>
      <c r="AD7" s="35">
        <f t="shared" si="7"/>
        <v>1</v>
      </c>
      <c r="AE7" s="21">
        <v>0</v>
      </c>
      <c r="AF7" s="21">
        <v>40</v>
      </c>
      <c r="AG7" s="22">
        <v>0</v>
      </c>
      <c r="AH7" s="23">
        <f t="shared" si="8"/>
        <v>0</v>
      </c>
      <c r="AI7" s="11">
        <v>0</v>
      </c>
      <c r="AJ7" s="11">
        <v>20</v>
      </c>
      <c r="AK7" s="26">
        <v>20</v>
      </c>
      <c r="AL7" s="18">
        <f t="shared" si="9"/>
        <v>1</v>
      </c>
      <c r="AM7" s="12">
        <v>0</v>
      </c>
      <c r="AN7" s="33">
        <v>2014</v>
      </c>
      <c r="AO7" s="12">
        <f t="shared" si="10"/>
        <v>0</v>
      </c>
      <c r="AP7" s="36">
        <v>20</v>
      </c>
      <c r="AQ7" s="26">
        <v>20</v>
      </c>
      <c r="AR7" s="18">
        <f t="shared" si="11"/>
        <v>1</v>
      </c>
      <c r="AS7" s="37">
        <f t="shared" si="12"/>
        <v>190</v>
      </c>
      <c r="AT7" s="37">
        <f t="shared" si="13"/>
        <v>108.61074705111403</v>
      </c>
      <c r="AU7" s="18">
        <f t="shared" si="14"/>
        <v>0.57163551079533703</v>
      </c>
      <c r="AY7" s="38"/>
      <c r="AZ7" s="13"/>
      <c r="BA7" s="9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</row>
    <row r="8" spans="1:100" ht="33.75" customHeight="1">
      <c r="A8" s="10" t="s">
        <v>33</v>
      </c>
      <c r="B8" s="10" t="s">
        <v>68</v>
      </c>
      <c r="C8" s="21">
        <v>3400</v>
      </c>
      <c r="D8" s="21">
        <v>61</v>
      </c>
      <c r="E8" s="23">
        <f t="shared" ref="E8:E20" si="15">C8/D8</f>
        <v>55.73770491803279</v>
      </c>
      <c r="F8" s="31">
        <v>30</v>
      </c>
      <c r="G8" s="22">
        <f t="shared" si="0"/>
        <v>23.887587822014051</v>
      </c>
      <c r="H8" s="23">
        <f t="shared" si="1"/>
        <v>0.79625292740046838</v>
      </c>
      <c r="I8" s="12">
        <v>0</v>
      </c>
      <c r="J8" s="12">
        <v>1</v>
      </c>
      <c r="K8" s="54">
        <f t="shared" ref="K8:K20" si="16">I8/J8*100</f>
        <v>0</v>
      </c>
      <c r="L8" s="19">
        <v>20</v>
      </c>
      <c r="M8" s="19">
        <v>20</v>
      </c>
      <c r="N8" s="19">
        <f t="shared" si="2"/>
        <v>1</v>
      </c>
      <c r="O8" s="11">
        <v>1</v>
      </c>
      <c r="P8" s="11">
        <v>979</v>
      </c>
      <c r="Q8" s="18">
        <f t="shared" si="3"/>
        <v>0.10214504596527069</v>
      </c>
      <c r="R8" s="11">
        <v>20</v>
      </c>
      <c r="S8" s="26">
        <v>20</v>
      </c>
      <c r="T8" s="18">
        <f t="shared" si="4"/>
        <v>1</v>
      </c>
      <c r="U8" s="18">
        <v>52.2</v>
      </c>
      <c r="V8" s="18">
        <v>18.8</v>
      </c>
      <c r="W8" s="26">
        <f t="shared" si="5"/>
        <v>2.7765957446808511</v>
      </c>
      <c r="X8" s="11">
        <v>30</v>
      </c>
      <c r="Y8" s="19">
        <v>0</v>
      </c>
      <c r="Z8" s="26">
        <f t="shared" si="6"/>
        <v>0</v>
      </c>
      <c r="AA8" s="39">
        <v>1</v>
      </c>
      <c r="AB8" s="11">
        <v>10</v>
      </c>
      <c r="AC8" s="26">
        <v>10</v>
      </c>
      <c r="AD8" s="35">
        <f t="shared" si="7"/>
        <v>1</v>
      </c>
      <c r="AE8" s="21" t="s">
        <v>78</v>
      </c>
      <c r="AF8" s="21">
        <v>40</v>
      </c>
      <c r="AG8" s="22">
        <v>0</v>
      </c>
      <c r="AH8" s="23">
        <f t="shared" si="8"/>
        <v>0</v>
      </c>
      <c r="AI8" s="11">
        <v>0</v>
      </c>
      <c r="AJ8" s="11">
        <v>20</v>
      </c>
      <c r="AK8" s="26">
        <v>20</v>
      </c>
      <c r="AL8" s="18">
        <f t="shared" si="9"/>
        <v>1</v>
      </c>
      <c r="AM8" s="11">
        <v>0</v>
      </c>
      <c r="AN8" s="11">
        <v>979</v>
      </c>
      <c r="AO8" s="12">
        <f t="shared" si="10"/>
        <v>0</v>
      </c>
      <c r="AP8" s="36">
        <v>20</v>
      </c>
      <c r="AQ8" s="26">
        <v>20</v>
      </c>
      <c r="AR8" s="18">
        <f t="shared" si="11"/>
        <v>1</v>
      </c>
      <c r="AS8" s="37">
        <f t="shared" si="12"/>
        <v>190</v>
      </c>
      <c r="AT8" s="37">
        <f t="shared" si="13"/>
        <v>113.88758782201405</v>
      </c>
      <c r="AU8" s="18">
        <f t="shared" si="14"/>
        <v>0.59940835695796868</v>
      </c>
      <c r="AV8" s="14"/>
      <c r="AY8" s="15"/>
      <c r="AZ8" s="13"/>
      <c r="BA8" s="9"/>
      <c r="CS8" s="16"/>
      <c r="CT8" s="16"/>
      <c r="CU8" s="16"/>
      <c r="CV8" s="16"/>
    </row>
    <row r="9" spans="1:100" ht="26.25" customHeight="1">
      <c r="A9" s="10" t="s">
        <v>34</v>
      </c>
      <c r="B9" s="10" t="s">
        <v>69</v>
      </c>
      <c r="C9" s="21">
        <v>23900</v>
      </c>
      <c r="D9" s="21">
        <v>351</v>
      </c>
      <c r="E9" s="23">
        <f t="shared" si="15"/>
        <v>68.091168091168086</v>
      </c>
      <c r="F9" s="31">
        <v>30</v>
      </c>
      <c r="G9" s="22">
        <f t="shared" si="0"/>
        <v>29.181929181929178</v>
      </c>
      <c r="H9" s="23">
        <f t="shared" si="1"/>
        <v>0.97273097273097264</v>
      </c>
      <c r="I9" s="12">
        <v>0</v>
      </c>
      <c r="J9" s="12">
        <v>8</v>
      </c>
      <c r="K9" s="54">
        <f t="shared" si="16"/>
        <v>0</v>
      </c>
      <c r="L9" s="19">
        <v>20</v>
      </c>
      <c r="M9" s="19">
        <v>20</v>
      </c>
      <c r="N9" s="19">
        <f t="shared" si="2"/>
        <v>1</v>
      </c>
      <c r="O9" s="11">
        <v>10</v>
      </c>
      <c r="P9" s="33">
        <v>2271</v>
      </c>
      <c r="Q9" s="18">
        <f t="shared" si="3"/>
        <v>0.44033465433729635</v>
      </c>
      <c r="R9" s="11">
        <v>20</v>
      </c>
      <c r="S9" s="26">
        <v>20</v>
      </c>
      <c r="T9" s="18">
        <f t="shared" si="4"/>
        <v>1</v>
      </c>
      <c r="U9" s="18">
        <v>-78.3</v>
      </c>
      <c r="V9" s="18">
        <v>25.6</v>
      </c>
      <c r="W9" s="26">
        <f t="shared" si="5"/>
        <v>-3.0585937499999996</v>
      </c>
      <c r="X9" s="11">
        <v>30</v>
      </c>
      <c r="Y9" s="26">
        <f>3.1*30/5</f>
        <v>18.600000000000001</v>
      </c>
      <c r="Z9" s="26">
        <f t="shared" si="6"/>
        <v>0.62</v>
      </c>
      <c r="AA9" s="39">
        <v>1</v>
      </c>
      <c r="AB9" s="11">
        <v>10</v>
      </c>
      <c r="AC9" s="26">
        <v>10</v>
      </c>
      <c r="AD9" s="35">
        <f t="shared" si="7"/>
        <v>1</v>
      </c>
      <c r="AE9" s="21">
        <v>0</v>
      </c>
      <c r="AF9" s="21">
        <v>40</v>
      </c>
      <c r="AG9" s="22">
        <v>0</v>
      </c>
      <c r="AH9" s="23">
        <f t="shared" si="8"/>
        <v>0</v>
      </c>
      <c r="AI9" s="11">
        <v>0</v>
      </c>
      <c r="AJ9" s="11">
        <v>20</v>
      </c>
      <c r="AK9" s="26">
        <v>20</v>
      </c>
      <c r="AL9" s="18">
        <f t="shared" si="9"/>
        <v>1</v>
      </c>
      <c r="AM9" s="11">
        <v>0</v>
      </c>
      <c r="AN9" s="33">
        <v>2271</v>
      </c>
      <c r="AO9" s="12">
        <f t="shared" si="10"/>
        <v>0</v>
      </c>
      <c r="AP9" s="36">
        <v>20</v>
      </c>
      <c r="AQ9" s="26">
        <v>20</v>
      </c>
      <c r="AR9" s="18">
        <f t="shared" si="11"/>
        <v>1</v>
      </c>
      <c r="AS9" s="37">
        <f t="shared" si="12"/>
        <v>190</v>
      </c>
      <c r="AT9" s="37">
        <f t="shared" si="13"/>
        <v>137.78192918192917</v>
      </c>
      <c r="AU9" s="18">
        <f t="shared" si="14"/>
        <v>0.72516804832594306</v>
      </c>
      <c r="AV9" s="14"/>
      <c r="AY9" s="38"/>
      <c r="AZ9" s="13"/>
      <c r="BA9" s="9"/>
      <c r="CS9" s="16"/>
      <c r="CT9" s="16"/>
      <c r="CU9" s="16"/>
      <c r="CV9" s="16"/>
    </row>
    <row r="10" spans="1:100" s="40" customFormat="1" ht="32.25" customHeight="1">
      <c r="A10" s="10" t="s">
        <v>35</v>
      </c>
      <c r="B10" s="10" t="s">
        <v>71</v>
      </c>
      <c r="C10" s="21">
        <v>11500</v>
      </c>
      <c r="D10" s="21">
        <v>171</v>
      </c>
      <c r="E10" s="23">
        <f t="shared" si="15"/>
        <v>67.251461988304087</v>
      </c>
      <c r="F10" s="31">
        <v>30</v>
      </c>
      <c r="G10" s="22">
        <f t="shared" si="0"/>
        <v>28.822055137844607</v>
      </c>
      <c r="H10" s="23">
        <f t="shared" si="1"/>
        <v>0.96073517126148689</v>
      </c>
      <c r="I10" s="12">
        <v>0</v>
      </c>
      <c r="J10" s="12">
        <v>0</v>
      </c>
      <c r="K10" s="54">
        <v>0</v>
      </c>
      <c r="L10" s="19">
        <v>20</v>
      </c>
      <c r="M10" s="19">
        <v>20</v>
      </c>
      <c r="N10" s="19">
        <f t="shared" si="2"/>
        <v>1</v>
      </c>
      <c r="O10" s="11">
        <v>3</v>
      </c>
      <c r="P10" s="33">
        <v>2650</v>
      </c>
      <c r="Q10" s="18">
        <f t="shared" si="3"/>
        <v>0.11320754716981132</v>
      </c>
      <c r="R10" s="11">
        <v>20</v>
      </c>
      <c r="S10" s="26">
        <v>20</v>
      </c>
      <c r="T10" s="18">
        <f t="shared" si="4"/>
        <v>1</v>
      </c>
      <c r="U10" s="18">
        <v>-34.299999999999997</v>
      </c>
      <c r="V10" s="18">
        <v>31</v>
      </c>
      <c r="W10" s="26">
        <f t="shared" si="5"/>
        <v>-1.1064516129032258</v>
      </c>
      <c r="X10" s="11">
        <v>30</v>
      </c>
      <c r="Y10" s="26">
        <f>1.1*30/5</f>
        <v>6.6</v>
      </c>
      <c r="Z10" s="26">
        <f t="shared" si="6"/>
        <v>0.22</v>
      </c>
      <c r="AA10" s="39">
        <v>1</v>
      </c>
      <c r="AB10" s="11">
        <v>10</v>
      </c>
      <c r="AC10" s="26">
        <v>10</v>
      </c>
      <c r="AD10" s="35">
        <f t="shared" si="7"/>
        <v>1</v>
      </c>
      <c r="AE10" s="21" t="s">
        <v>79</v>
      </c>
      <c r="AF10" s="21">
        <v>40</v>
      </c>
      <c r="AG10" s="22">
        <v>20</v>
      </c>
      <c r="AH10" s="23">
        <f t="shared" si="8"/>
        <v>0.5</v>
      </c>
      <c r="AI10" s="11">
        <v>0</v>
      </c>
      <c r="AJ10" s="11">
        <v>20</v>
      </c>
      <c r="AK10" s="26">
        <v>20</v>
      </c>
      <c r="AL10" s="18">
        <f t="shared" si="9"/>
        <v>1</v>
      </c>
      <c r="AM10" s="11">
        <v>0</v>
      </c>
      <c r="AN10" s="11">
        <v>2650</v>
      </c>
      <c r="AO10" s="12">
        <f t="shared" si="10"/>
        <v>0</v>
      </c>
      <c r="AP10" s="36">
        <v>20</v>
      </c>
      <c r="AQ10" s="26">
        <v>20</v>
      </c>
      <c r="AR10" s="18">
        <f t="shared" si="11"/>
        <v>1</v>
      </c>
      <c r="AS10" s="37">
        <f t="shared" si="12"/>
        <v>190</v>
      </c>
      <c r="AT10" s="37">
        <f t="shared" si="13"/>
        <v>145.42205513784461</v>
      </c>
      <c r="AU10" s="18">
        <f t="shared" si="14"/>
        <v>0.76537923756760318</v>
      </c>
      <c r="AY10" s="15"/>
      <c r="AZ10" s="13"/>
      <c r="BA10" s="9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</row>
    <row r="11" spans="1:100" s="40" customFormat="1" ht="36.75" customHeight="1">
      <c r="A11" s="10" t="s">
        <v>36</v>
      </c>
      <c r="B11" s="10" t="s">
        <v>59</v>
      </c>
      <c r="C11" s="21">
        <v>13200</v>
      </c>
      <c r="D11" s="21">
        <v>184</v>
      </c>
      <c r="E11" s="23">
        <f t="shared" si="15"/>
        <v>71.739130434782609</v>
      </c>
      <c r="F11" s="31">
        <v>30</v>
      </c>
      <c r="G11" s="22">
        <v>30</v>
      </c>
      <c r="H11" s="23">
        <f t="shared" si="1"/>
        <v>1</v>
      </c>
      <c r="I11" s="12">
        <v>0</v>
      </c>
      <c r="J11" s="12">
        <v>6</v>
      </c>
      <c r="K11" s="54">
        <f t="shared" si="16"/>
        <v>0</v>
      </c>
      <c r="L11" s="19">
        <v>20</v>
      </c>
      <c r="M11" s="19">
        <v>20</v>
      </c>
      <c r="N11" s="19">
        <f t="shared" si="2"/>
        <v>1</v>
      </c>
      <c r="O11" s="11">
        <v>6</v>
      </c>
      <c r="P11" s="33">
        <v>2958</v>
      </c>
      <c r="Q11" s="18">
        <f t="shared" si="3"/>
        <v>0.20283975659229209</v>
      </c>
      <c r="R11" s="11">
        <v>20</v>
      </c>
      <c r="S11" s="26">
        <v>20</v>
      </c>
      <c r="T11" s="18">
        <f t="shared" si="4"/>
        <v>1</v>
      </c>
      <c r="U11" s="18">
        <v>49.6</v>
      </c>
      <c r="V11" s="18">
        <v>50.5</v>
      </c>
      <c r="W11" s="26">
        <f t="shared" si="5"/>
        <v>0.98217821782178216</v>
      </c>
      <c r="X11" s="11">
        <v>30</v>
      </c>
      <c r="Y11" s="19">
        <v>0</v>
      </c>
      <c r="Z11" s="26">
        <f t="shared" si="6"/>
        <v>0</v>
      </c>
      <c r="AA11" s="39">
        <v>1</v>
      </c>
      <c r="AB11" s="11">
        <v>10</v>
      </c>
      <c r="AC11" s="26">
        <v>10</v>
      </c>
      <c r="AD11" s="35">
        <f t="shared" si="7"/>
        <v>1</v>
      </c>
      <c r="AE11" s="24" t="s">
        <v>80</v>
      </c>
      <c r="AF11" s="21">
        <v>40</v>
      </c>
      <c r="AG11" s="22">
        <v>0</v>
      </c>
      <c r="AH11" s="23">
        <f t="shared" si="8"/>
        <v>0</v>
      </c>
      <c r="AI11" s="11">
        <v>0</v>
      </c>
      <c r="AJ11" s="11">
        <v>20</v>
      </c>
      <c r="AK11" s="26">
        <v>20</v>
      </c>
      <c r="AL11" s="18">
        <f t="shared" si="9"/>
        <v>1</v>
      </c>
      <c r="AM11" s="11">
        <v>0</v>
      </c>
      <c r="AN11" s="33">
        <v>2958</v>
      </c>
      <c r="AO11" s="12">
        <f t="shared" si="10"/>
        <v>0</v>
      </c>
      <c r="AP11" s="36">
        <v>20</v>
      </c>
      <c r="AQ11" s="26">
        <v>20</v>
      </c>
      <c r="AR11" s="18">
        <f t="shared" si="11"/>
        <v>1</v>
      </c>
      <c r="AS11" s="37">
        <f t="shared" si="12"/>
        <v>190</v>
      </c>
      <c r="AT11" s="37">
        <f t="shared" si="13"/>
        <v>120</v>
      </c>
      <c r="AU11" s="18">
        <f t="shared" si="14"/>
        <v>0.63157894736842102</v>
      </c>
      <c r="AY11" s="38"/>
      <c r="AZ11" s="13"/>
      <c r="BA11" s="9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</row>
    <row r="12" spans="1:100" ht="45.75" customHeight="1">
      <c r="A12" s="10" t="s">
        <v>37</v>
      </c>
      <c r="B12" s="10" t="s">
        <v>60</v>
      </c>
      <c r="C12" s="21">
        <v>19400</v>
      </c>
      <c r="D12" s="21">
        <v>286</v>
      </c>
      <c r="E12" s="23">
        <f t="shared" si="15"/>
        <v>67.832167832167826</v>
      </c>
      <c r="F12" s="31">
        <v>30</v>
      </c>
      <c r="G12" s="22">
        <f t="shared" si="0"/>
        <v>29.070929070929068</v>
      </c>
      <c r="H12" s="23">
        <f t="shared" si="1"/>
        <v>0.96903096903096897</v>
      </c>
      <c r="I12" s="12">
        <v>0</v>
      </c>
      <c r="J12" s="12">
        <v>0</v>
      </c>
      <c r="K12" s="54">
        <v>0</v>
      </c>
      <c r="L12" s="19">
        <v>20</v>
      </c>
      <c r="M12" s="19">
        <v>20</v>
      </c>
      <c r="N12" s="19">
        <f t="shared" si="2"/>
        <v>1</v>
      </c>
      <c r="O12" s="11">
        <v>10</v>
      </c>
      <c r="P12" s="33">
        <v>5882</v>
      </c>
      <c r="Q12" s="18">
        <f t="shared" si="3"/>
        <v>0.17001020061203673</v>
      </c>
      <c r="R12" s="11">
        <v>20</v>
      </c>
      <c r="S12" s="26">
        <v>20</v>
      </c>
      <c r="T12" s="18">
        <f t="shared" si="4"/>
        <v>1</v>
      </c>
      <c r="U12" s="18">
        <v>19.5</v>
      </c>
      <c r="V12" s="18">
        <v>28.9</v>
      </c>
      <c r="W12" s="26">
        <f t="shared" si="5"/>
        <v>0.67474048442906576</v>
      </c>
      <c r="X12" s="11">
        <v>30</v>
      </c>
      <c r="Y12" s="19">
        <v>0</v>
      </c>
      <c r="Z12" s="26">
        <f t="shared" si="6"/>
        <v>0</v>
      </c>
      <c r="AA12" s="39">
        <v>1</v>
      </c>
      <c r="AB12" s="11">
        <v>10</v>
      </c>
      <c r="AC12" s="26">
        <v>10</v>
      </c>
      <c r="AD12" s="35">
        <f t="shared" si="7"/>
        <v>1</v>
      </c>
      <c r="AE12" s="21" t="s">
        <v>81</v>
      </c>
      <c r="AF12" s="21">
        <v>40</v>
      </c>
      <c r="AG12" s="22">
        <v>0</v>
      </c>
      <c r="AH12" s="23">
        <f t="shared" si="8"/>
        <v>0</v>
      </c>
      <c r="AI12" s="11">
        <v>0</v>
      </c>
      <c r="AJ12" s="11">
        <v>20</v>
      </c>
      <c r="AK12" s="26">
        <v>20</v>
      </c>
      <c r="AL12" s="18">
        <f t="shared" si="9"/>
        <v>1</v>
      </c>
      <c r="AM12" s="11">
        <v>0</v>
      </c>
      <c r="AN12" s="11">
        <v>5882</v>
      </c>
      <c r="AO12" s="12">
        <f t="shared" si="10"/>
        <v>0</v>
      </c>
      <c r="AP12" s="36">
        <v>20</v>
      </c>
      <c r="AQ12" s="26">
        <v>20</v>
      </c>
      <c r="AR12" s="18">
        <f t="shared" si="11"/>
        <v>1</v>
      </c>
      <c r="AS12" s="37">
        <f t="shared" si="12"/>
        <v>190</v>
      </c>
      <c r="AT12" s="37">
        <f t="shared" si="13"/>
        <v>119.07092907092907</v>
      </c>
      <c r="AU12" s="18">
        <f t="shared" si="14"/>
        <v>0.62668910037331094</v>
      </c>
      <c r="AV12" s="14"/>
      <c r="AW12" s="14"/>
      <c r="AX12" s="14"/>
      <c r="AY12" s="15"/>
      <c r="AZ12" s="13"/>
      <c r="BA12" s="9"/>
      <c r="BB12" s="41"/>
      <c r="CS12" s="16"/>
      <c r="CT12" s="16"/>
      <c r="CU12" s="16"/>
      <c r="CV12" s="16"/>
    </row>
    <row r="13" spans="1:100" ht="36" customHeight="1">
      <c r="A13" s="10" t="s">
        <v>38</v>
      </c>
      <c r="B13" s="10" t="s">
        <v>61</v>
      </c>
      <c r="C13" s="21">
        <v>17000</v>
      </c>
      <c r="D13" s="21">
        <v>256</v>
      </c>
      <c r="E13" s="23">
        <f t="shared" si="15"/>
        <v>66.40625</v>
      </c>
      <c r="F13" s="31">
        <v>30</v>
      </c>
      <c r="G13" s="22">
        <f t="shared" si="0"/>
        <v>28.459821428571427</v>
      </c>
      <c r="H13" s="23">
        <f t="shared" si="1"/>
        <v>0.94866071428571419</v>
      </c>
      <c r="I13" s="12">
        <v>1</v>
      </c>
      <c r="J13" s="12">
        <v>4</v>
      </c>
      <c r="K13" s="54">
        <f t="shared" si="16"/>
        <v>25</v>
      </c>
      <c r="L13" s="19">
        <v>20</v>
      </c>
      <c r="M13" s="19">
        <v>15</v>
      </c>
      <c r="N13" s="26">
        <f t="shared" si="2"/>
        <v>0.75</v>
      </c>
      <c r="O13" s="11">
        <v>4</v>
      </c>
      <c r="P13" s="42">
        <v>2941</v>
      </c>
      <c r="Q13" s="18">
        <f t="shared" si="3"/>
        <v>0.13600816048962938</v>
      </c>
      <c r="R13" s="11">
        <v>20</v>
      </c>
      <c r="S13" s="26">
        <v>20</v>
      </c>
      <c r="T13" s="18">
        <f t="shared" si="4"/>
        <v>1</v>
      </c>
      <c r="U13" s="18">
        <v>141</v>
      </c>
      <c r="V13" s="18">
        <v>28.6</v>
      </c>
      <c r="W13" s="26">
        <f t="shared" si="5"/>
        <v>4.93006993006993</v>
      </c>
      <c r="X13" s="11">
        <v>30</v>
      </c>
      <c r="Y13" s="19">
        <v>0</v>
      </c>
      <c r="Z13" s="26">
        <f t="shared" si="6"/>
        <v>0</v>
      </c>
      <c r="AA13" s="39">
        <v>1</v>
      </c>
      <c r="AB13" s="11">
        <v>10</v>
      </c>
      <c r="AC13" s="26">
        <v>10</v>
      </c>
      <c r="AD13" s="35">
        <f t="shared" si="7"/>
        <v>1</v>
      </c>
      <c r="AE13" s="24" t="s">
        <v>82</v>
      </c>
      <c r="AF13" s="21">
        <v>40</v>
      </c>
      <c r="AG13" s="22">
        <v>0</v>
      </c>
      <c r="AH13" s="23">
        <f t="shared" si="8"/>
        <v>0</v>
      </c>
      <c r="AI13" s="11">
        <v>0</v>
      </c>
      <c r="AJ13" s="11">
        <v>20</v>
      </c>
      <c r="AK13" s="26">
        <v>20</v>
      </c>
      <c r="AL13" s="18">
        <f t="shared" si="9"/>
        <v>1</v>
      </c>
      <c r="AM13" s="11">
        <v>0</v>
      </c>
      <c r="AN13" s="42">
        <v>2941</v>
      </c>
      <c r="AO13" s="12">
        <f t="shared" si="10"/>
        <v>0</v>
      </c>
      <c r="AP13" s="36">
        <v>20</v>
      </c>
      <c r="AQ13" s="26">
        <v>20</v>
      </c>
      <c r="AR13" s="18">
        <f t="shared" si="11"/>
        <v>1</v>
      </c>
      <c r="AS13" s="37">
        <f t="shared" si="12"/>
        <v>190</v>
      </c>
      <c r="AT13" s="37">
        <f t="shared" si="13"/>
        <v>113.45982142857143</v>
      </c>
      <c r="AU13" s="18">
        <f t="shared" si="14"/>
        <v>0.59715695488721809</v>
      </c>
      <c r="AV13" s="14"/>
      <c r="AY13" s="38"/>
      <c r="AZ13" s="13"/>
      <c r="BA13" s="9"/>
      <c r="BB13" s="41"/>
      <c r="CS13" s="16"/>
      <c r="CT13" s="16"/>
      <c r="CU13" s="16"/>
      <c r="CV13" s="16"/>
    </row>
    <row r="14" spans="1:100" s="40" customFormat="1" ht="30.75" customHeight="1">
      <c r="A14" s="10" t="s">
        <v>39</v>
      </c>
      <c r="B14" s="10" t="s">
        <v>62</v>
      </c>
      <c r="C14" s="21">
        <v>10700</v>
      </c>
      <c r="D14" s="21">
        <v>156</v>
      </c>
      <c r="E14" s="23">
        <f t="shared" si="15"/>
        <v>68.589743589743591</v>
      </c>
      <c r="F14" s="31">
        <v>30</v>
      </c>
      <c r="G14" s="22">
        <f t="shared" si="0"/>
        <v>29.395604395604394</v>
      </c>
      <c r="H14" s="23">
        <f t="shared" si="1"/>
        <v>0.97985347985347981</v>
      </c>
      <c r="I14" s="12">
        <v>0</v>
      </c>
      <c r="J14" s="12">
        <v>0</v>
      </c>
      <c r="K14" s="54">
        <v>0</v>
      </c>
      <c r="L14" s="19">
        <v>20</v>
      </c>
      <c r="M14" s="19">
        <v>20</v>
      </c>
      <c r="N14" s="19">
        <f t="shared" si="2"/>
        <v>1</v>
      </c>
      <c r="O14" s="11">
        <v>10</v>
      </c>
      <c r="P14" s="33">
        <v>2999</v>
      </c>
      <c r="Q14" s="18">
        <f t="shared" si="3"/>
        <v>0.33344448149383127</v>
      </c>
      <c r="R14" s="11">
        <v>20</v>
      </c>
      <c r="S14" s="26">
        <v>20</v>
      </c>
      <c r="T14" s="18">
        <f t="shared" si="4"/>
        <v>1</v>
      </c>
      <c r="U14" s="18">
        <v>221.8</v>
      </c>
      <c r="V14" s="18">
        <v>32.299999999999997</v>
      </c>
      <c r="W14" s="26">
        <f t="shared" si="5"/>
        <v>6.866873065015481</v>
      </c>
      <c r="X14" s="11">
        <v>30</v>
      </c>
      <c r="Y14" s="19">
        <v>0</v>
      </c>
      <c r="Z14" s="26">
        <f t="shared" si="6"/>
        <v>0</v>
      </c>
      <c r="AA14" s="39">
        <v>1</v>
      </c>
      <c r="AB14" s="11">
        <v>10</v>
      </c>
      <c r="AC14" s="26">
        <v>10</v>
      </c>
      <c r="AD14" s="35">
        <f t="shared" si="7"/>
        <v>1</v>
      </c>
      <c r="AE14" s="21">
        <v>0</v>
      </c>
      <c r="AF14" s="21">
        <v>40</v>
      </c>
      <c r="AG14" s="22">
        <v>0</v>
      </c>
      <c r="AH14" s="23">
        <f t="shared" si="8"/>
        <v>0</v>
      </c>
      <c r="AI14" s="11">
        <v>0</v>
      </c>
      <c r="AJ14" s="11">
        <v>20</v>
      </c>
      <c r="AK14" s="26">
        <v>20</v>
      </c>
      <c r="AL14" s="18">
        <f t="shared" si="9"/>
        <v>1</v>
      </c>
      <c r="AM14" s="11">
        <v>0</v>
      </c>
      <c r="AN14" s="33">
        <v>2999</v>
      </c>
      <c r="AO14" s="12">
        <f t="shared" si="10"/>
        <v>0</v>
      </c>
      <c r="AP14" s="36">
        <v>20</v>
      </c>
      <c r="AQ14" s="26">
        <v>20</v>
      </c>
      <c r="AR14" s="18">
        <f t="shared" si="11"/>
        <v>1</v>
      </c>
      <c r="AS14" s="37">
        <f t="shared" si="12"/>
        <v>190</v>
      </c>
      <c r="AT14" s="37">
        <f t="shared" si="13"/>
        <v>119.39560439560439</v>
      </c>
      <c r="AU14" s="18">
        <f t="shared" si="14"/>
        <v>0.62839791787160204</v>
      </c>
      <c r="AY14" s="15"/>
      <c r="AZ14" s="13"/>
      <c r="BA14" s="9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</row>
    <row r="15" spans="1:100" ht="39.75" customHeight="1">
      <c r="A15" s="10" t="s">
        <v>40</v>
      </c>
      <c r="B15" s="10" t="s">
        <v>70</v>
      </c>
      <c r="C15" s="21">
        <v>2800</v>
      </c>
      <c r="D15" s="21">
        <v>75</v>
      </c>
      <c r="E15" s="23">
        <f t="shared" si="15"/>
        <v>37.333333333333336</v>
      </c>
      <c r="F15" s="31">
        <v>30</v>
      </c>
      <c r="G15" s="22">
        <f t="shared" si="0"/>
        <v>16</v>
      </c>
      <c r="H15" s="23">
        <f t="shared" si="1"/>
        <v>0.53333333333333333</v>
      </c>
      <c r="I15" s="12">
        <v>0</v>
      </c>
      <c r="J15" s="12">
        <v>0</v>
      </c>
      <c r="K15" s="54">
        <v>0</v>
      </c>
      <c r="L15" s="19">
        <v>20</v>
      </c>
      <c r="M15" s="19">
        <v>20</v>
      </c>
      <c r="N15" s="19">
        <f t="shared" si="2"/>
        <v>1</v>
      </c>
      <c r="O15" s="11">
        <v>0</v>
      </c>
      <c r="P15" s="33">
        <v>1140</v>
      </c>
      <c r="Q15" s="19">
        <f t="shared" si="3"/>
        <v>0</v>
      </c>
      <c r="R15" s="11">
        <v>20</v>
      </c>
      <c r="S15" s="26">
        <v>20</v>
      </c>
      <c r="T15" s="18">
        <f t="shared" si="4"/>
        <v>1</v>
      </c>
      <c r="U15" s="18">
        <v>-173.2</v>
      </c>
      <c r="V15" s="18">
        <v>23.3</v>
      </c>
      <c r="W15" s="26">
        <f t="shared" si="5"/>
        <v>-7.4334763948497846</v>
      </c>
      <c r="X15" s="11">
        <v>30</v>
      </c>
      <c r="Y15" s="19">
        <v>30</v>
      </c>
      <c r="Z15" s="26">
        <f t="shared" si="6"/>
        <v>1</v>
      </c>
      <c r="AA15" s="39">
        <v>1</v>
      </c>
      <c r="AB15" s="11">
        <v>10</v>
      </c>
      <c r="AC15" s="26">
        <v>10</v>
      </c>
      <c r="AD15" s="35">
        <f t="shared" si="7"/>
        <v>1</v>
      </c>
      <c r="AE15" s="21">
        <v>0</v>
      </c>
      <c r="AF15" s="21">
        <v>40</v>
      </c>
      <c r="AG15" s="22">
        <v>0</v>
      </c>
      <c r="AH15" s="23">
        <f t="shared" si="8"/>
        <v>0</v>
      </c>
      <c r="AI15" s="11">
        <v>0</v>
      </c>
      <c r="AJ15" s="11">
        <v>20</v>
      </c>
      <c r="AK15" s="26">
        <v>20</v>
      </c>
      <c r="AL15" s="18">
        <f t="shared" si="9"/>
        <v>1</v>
      </c>
      <c r="AM15" s="11">
        <v>0</v>
      </c>
      <c r="AN15" s="33">
        <v>1140</v>
      </c>
      <c r="AO15" s="12">
        <f t="shared" si="10"/>
        <v>0</v>
      </c>
      <c r="AP15" s="36">
        <v>20</v>
      </c>
      <c r="AQ15" s="26">
        <v>20</v>
      </c>
      <c r="AR15" s="18">
        <f t="shared" si="11"/>
        <v>1</v>
      </c>
      <c r="AS15" s="37">
        <f t="shared" si="12"/>
        <v>190</v>
      </c>
      <c r="AT15" s="37">
        <f t="shared" si="13"/>
        <v>136</v>
      </c>
      <c r="AU15" s="18">
        <f t="shared" si="14"/>
        <v>0.71578947368421053</v>
      </c>
      <c r="AV15" s="14"/>
      <c r="AY15" s="38"/>
      <c r="AZ15" s="13"/>
      <c r="BA15" s="9"/>
      <c r="BB15" s="41"/>
      <c r="CS15" s="16"/>
      <c r="CT15" s="16"/>
      <c r="CU15" s="16"/>
      <c r="CV15" s="16"/>
    </row>
    <row r="16" spans="1:100" ht="39.75" customHeight="1">
      <c r="A16" s="10" t="s">
        <v>41</v>
      </c>
      <c r="B16" s="10" t="s">
        <v>63</v>
      </c>
      <c r="C16" s="21">
        <v>16300</v>
      </c>
      <c r="D16" s="21">
        <v>224</v>
      </c>
      <c r="E16" s="23">
        <f t="shared" si="15"/>
        <v>72.767857142857139</v>
      </c>
      <c r="F16" s="31">
        <v>30</v>
      </c>
      <c r="G16" s="22">
        <v>30</v>
      </c>
      <c r="H16" s="23">
        <f t="shared" si="1"/>
        <v>1</v>
      </c>
      <c r="I16" s="12">
        <v>0</v>
      </c>
      <c r="J16" s="12">
        <v>4</v>
      </c>
      <c r="K16" s="54">
        <f t="shared" si="16"/>
        <v>0</v>
      </c>
      <c r="L16" s="19">
        <v>20</v>
      </c>
      <c r="M16" s="19">
        <v>20</v>
      </c>
      <c r="N16" s="19">
        <f t="shared" si="2"/>
        <v>1</v>
      </c>
      <c r="O16" s="11">
        <v>6</v>
      </c>
      <c r="P16" s="33">
        <v>4303</v>
      </c>
      <c r="Q16" s="18">
        <f t="shared" si="3"/>
        <v>0.13943760167325123</v>
      </c>
      <c r="R16" s="11">
        <v>20</v>
      </c>
      <c r="S16" s="26">
        <v>20</v>
      </c>
      <c r="T16" s="18">
        <f t="shared" si="4"/>
        <v>1</v>
      </c>
      <c r="U16" s="18">
        <v>60.7</v>
      </c>
      <c r="V16" s="18">
        <v>43.7</v>
      </c>
      <c r="W16" s="26">
        <f t="shared" si="5"/>
        <v>1.3890160183066362</v>
      </c>
      <c r="X16" s="11">
        <v>30</v>
      </c>
      <c r="Y16" s="19">
        <v>0</v>
      </c>
      <c r="Z16" s="26">
        <f t="shared" si="6"/>
        <v>0</v>
      </c>
      <c r="AA16" s="39">
        <v>1</v>
      </c>
      <c r="AB16" s="11">
        <v>10</v>
      </c>
      <c r="AC16" s="26">
        <v>10</v>
      </c>
      <c r="AD16" s="35">
        <f t="shared" si="7"/>
        <v>1</v>
      </c>
      <c r="AE16" s="21" t="s">
        <v>83</v>
      </c>
      <c r="AF16" s="21">
        <v>40</v>
      </c>
      <c r="AG16" s="22">
        <v>20</v>
      </c>
      <c r="AH16" s="23">
        <f t="shared" si="8"/>
        <v>0.5</v>
      </c>
      <c r="AI16" s="11">
        <v>0</v>
      </c>
      <c r="AJ16" s="11">
        <v>20</v>
      </c>
      <c r="AK16" s="26">
        <v>20</v>
      </c>
      <c r="AL16" s="18">
        <f t="shared" si="9"/>
        <v>1</v>
      </c>
      <c r="AM16" s="11">
        <v>0</v>
      </c>
      <c r="AN16" s="33">
        <v>4303</v>
      </c>
      <c r="AO16" s="12">
        <f t="shared" si="10"/>
        <v>0</v>
      </c>
      <c r="AP16" s="36">
        <v>20</v>
      </c>
      <c r="AQ16" s="26">
        <v>20</v>
      </c>
      <c r="AR16" s="18">
        <f t="shared" si="11"/>
        <v>1</v>
      </c>
      <c r="AS16" s="37">
        <f t="shared" si="12"/>
        <v>190</v>
      </c>
      <c r="AT16" s="37">
        <f t="shared" si="13"/>
        <v>140</v>
      </c>
      <c r="AU16" s="18">
        <f t="shared" si="14"/>
        <v>0.73684210526315785</v>
      </c>
      <c r="AV16" s="14"/>
      <c r="AY16" s="15"/>
      <c r="AZ16" s="13"/>
      <c r="BA16" s="9"/>
      <c r="BB16" s="41"/>
      <c r="CS16" s="16"/>
      <c r="CT16" s="16"/>
      <c r="CU16" s="16"/>
      <c r="CV16" s="16"/>
    </row>
    <row r="17" spans="1:100" ht="36.75" customHeight="1">
      <c r="A17" s="10" t="s">
        <v>42</v>
      </c>
      <c r="B17" s="10" t="s">
        <v>64</v>
      </c>
      <c r="C17" s="21">
        <v>7100</v>
      </c>
      <c r="D17" s="21">
        <v>106</v>
      </c>
      <c r="E17" s="23">
        <f t="shared" si="15"/>
        <v>66.981132075471692</v>
      </c>
      <c r="F17" s="31">
        <v>30</v>
      </c>
      <c r="G17" s="22">
        <f t="shared" si="0"/>
        <v>28.706199460916441</v>
      </c>
      <c r="H17" s="23">
        <f t="shared" si="1"/>
        <v>0.95687331536388132</v>
      </c>
      <c r="I17" s="12">
        <v>1</v>
      </c>
      <c r="J17" s="12">
        <v>3</v>
      </c>
      <c r="K17" s="54">
        <f t="shared" si="16"/>
        <v>33.333333333333329</v>
      </c>
      <c r="L17" s="19">
        <v>20</v>
      </c>
      <c r="M17" s="19">
        <v>15</v>
      </c>
      <c r="N17" s="26">
        <f t="shared" si="2"/>
        <v>0.75</v>
      </c>
      <c r="O17" s="11">
        <v>4</v>
      </c>
      <c r="P17" s="33">
        <v>1622</v>
      </c>
      <c r="Q17" s="18">
        <f t="shared" si="3"/>
        <v>0.24660912453760789</v>
      </c>
      <c r="R17" s="11">
        <v>20</v>
      </c>
      <c r="S17" s="26">
        <v>20</v>
      </c>
      <c r="T17" s="18">
        <f t="shared" si="4"/>
        <v>1</v>
      </c>
      <c r="U17" s="18">
        <v>-105.4</v>
      </c>
      <c r="V17" s="18">
        <v>23.9</v>
      </c>
      <c r="W17" s="26">
        <f t="shared" si="5"/>
        <v>-4.4100418410041842</v>
      </c>
      <c r="X17" s="11">
        <v>30</v>
      </c>
      <c r="Y17" s="26">
        <f>4.4*30/5</f>
        <v>26.4</v>
      </c>
      <c r="Z17" s="26">
        <f t="shared" si="6"/>
        <v>0.88</v>
      </c>
      <c r="AA17" s="39">
        <v>1</v>
      </c>
      <c r="AB17" s="11">
        <v>10</v>
      </c>
      <c r="AC17" s="26">
        <v>10</v>
      </c>
      <c r="AD17" s="35">
        <f t="shared" si="7"/>
        <v>1</v>
      </c>
      <c r="AE17" s="21">
        <v>0</v>
      </c>
      <c r="AF17" s="21">
        <v>40</v>
      </c>
      <c r="AG17" s="22">
        <v>0</v>
      </c>
      <c r="AH17" s="23">
        <f t="shared" si="8"/>
        <v>0</v>
      </c>
      <c r="AI17" s="11">
        <v>0</v>
      </c>
      <c r="AJ17" s="11">
        <v>20</v>
      </c>
      <c r="AK17" s="26">
        <v>20</v>
      </c>
      <c r="AL17" s="18">
        <f t="shared" si="9"/>
        <v>1</v>
      </c>
      <c r="AM17" s="11">
        <v>0</v>
      </c>
      <c r="AN17" s="33">
        <v>1622</v>
      </c>
      <c r="AO17" s="12">
        <f t="shared" si="10"/>
        <v>0</v>
      </c>
      <c r="AP17" s="36">
        <v>20</v>
      </c>
      <c r="AQ17" s="26">
        <v>20</v>
      </c>
      <c r="AR17" s="18">
        <f t="shared" si="11"/>
        <v>1</v>
      </c>
      <c r="AS17" s="37">
        <f t="shared" si="12"/>
        <v>190</v>
      </c>
      <c r="AT17" s="37">
        <f t="shared" si="13"/>
        <v>140.10619946091646</v>
      </c>
      <c r="AU17" s="18">
        <f t="shared" si="14"/>
        <v>0.7374010497942971</v>
      </c>
      <c r="AV17" s="14"/>
      <c r="AY17" s="38"/>
      <c r="AZ17" s="13"/>
      <c r="BA17" s="9"/>
      <c r="BB17" s="41"/>
      <c r="CS17" s="16"/>
      <c r="CT17" s="16"/>
      <c r="CU17" s="16"/>
      <c r="CV17" s="16"/>
    </row>
    <row r="18" spans="1:100" ht="33.75" customHeight="1">
      <c r="A18" s="10" t="s">
        <v>43</v>
      </c>
      <c r="B18" s="10" t="s">
        <v>65</v>
      </c>
      <c r="C18" s="21">
        <v>25200</v>
      </c>
      <c r="D18" s="21">
        <v>403</v>
      </c>
      <c r="E18" s="23">
        <f t="shared" si="15"/>
        <v>62.531017369727046</v>
      </c>
      <c r="F18" s="31">
        <v>30</v>
      </c>
      <c r="G18" s="22">
        <f t="shared" si="0"/>
        <v>26.799007444168733</v>
      </c>
      <c r="H18" s="23">
        <f t="shared" si="1"/>
        <v>0.89330024813895781</v>
      </c>
      <c r="I18" s="12">
        <v>0</v>
      </c>
      <c r="J18" s="12">
        <v>0</v>
      </c>
      <c r="K18" s="54">
        <v>0</v>
      </c>
      <c r="L18" s="19">
        <v>20</v>
      </c>
      <c r="M18" s="19">
        <v>20</v>
      </c>
      <c r="N18" s="19">
        <f t="shared" si="2"/>
        <v>1</v>
      </c>
      <c r="O18" s="11">
        <v>5</v>
      </c>
      <c r="P18" s="33">
        <v>5014</v>
      </c>
      <c r="Q18" s="18">
        <f t="shared" si="3"/>
        <v>9.9720781810929401E-2</v>
      </c>
      <c r="R18" s="11">
        <v>20</v>
      </c>
      <c r="S18" s="26">
        <v>20</v>
      </c>
      <c r="T18" s="18">
        <f t="shared" si="4"/>
        <v>1</v>
      </c>
      <c r="U18" s="18">
        <v>-23.4</v>
      </c>
      <c r="V18" s="18">
        <v>16.100000000000001</v>
      </c>
      <c r="W18" s="26">
        <f t="shared" si="5"/>
        <v>-1.4534161490683228</v>
      </c>
      <c r="X18" s="11">
        <v>30</v>
      </c>
      <c r="Y18" s="26">
        <f>1.5*30/5</f>
        <v>9</v>
      </c>
      <c r="Z18" s="26">
        <f t="shared" si="6"/>
        <v>0.3</v>
      </c>
      <c r="AA18" s="39">
        <v>1</v>
      </c>
      <c r="AB18" s="11">
        <v>10</v>
      </c>
      <c r="AC18" s="26">
        <v>10</v>
      </c>
      <c r="AD18" s="19">
        <f t="shared" si="7"/>
        <v>1</v>
      </c>
      <c r="AE18" s="21">
        <v>0</v>
      </c>
      <c r="AF18" s="21">
        <v>40</v>
      </c>
      <c r="AG18" s="22">
        <v>0</v>
      </c>
      <c r="AH18" s="23">
        <f t="shared" si="8"/>
        <v>0</v>
      </c>
      <c r="AI18" s="11">
        <v>0</v>
      </c>
      <c r="AJ18" s="11">
        <v>20</v>
      </c>
      <c r="AK18" s="26">
        <v>20</v>
      </c>
      <c r="AL18" s="18">
        <f t="shared" si="9"/>
        <v>1</v>
      </c>
      <c r="AM18" s="11">
        <v>0</v>
      </c>
      <c r="AN18" s="33">
        <v>5014</v>
      </c>
      <c r="AO18" s="12">
        <f t="shared" si="10"/>
        <v>0</v>
      </c>
      <c r="AP18" s="36">
        <v>20</v>
      </c>
      <c r="AQ18" s="26">
        <v>20</v>
      </c>
      <c r="AR18" s="18">
        <f t="shared" si="11"/>
        <v>1</v>
      </c>
      <c r="AS18" s="37">
        <f t="shared" si="12"/>
        <v>190</v>
      </c>
      <c r="AT18" s="37">
        <f t="shared" si="13"/>
        <v>125.79900744416874</v>
      </c>
      <c r="AU18" s="18">
        <f t="shared" si="14"/>
        <v>0.66210003917983551</v>
      </c>
      <c r="AV18" s="14"/>
      <c r="AW18" s="14"/>
      <c r="AX18" s="14"/>
      <c r="AY18" s="15"/>
      <c r="AZ18" s="13"/>
      <c r="BA18" s="9"/>
      <c r="BB18" s="41"/>
      <c r="CS18" s="16"/>
      <c r="CT18" s="16"/>
      <c r="CU18" s="16"/>
      <c r="CV18" s="16"/>
    </row>
    <row r="19" spans="1:100" ht="53.25" customHeight="1">
      <c r="A19" s="10" t="s">
        <v>44</v>
      </c>
      <c r="B19" s="10" t="s">
        <v>66</v>
      </c>
      <c r="C19" s="21">
        <v>15500</v>
      </c>
      <c r="D19" s="21">
        <v>253</v>
      </c>
      <c r="E19" s="23">
        <f t="shared" si="15"/>
        <v>61.264822134387352</v>
      </c>
      <c r="F19" s="31">
        <v>30</v>
      </c>
      <c r="G19" s="22">
        <f t="shared" si="0"/>
        <v>26.256352343308865</v>
      </c>
      <c r="H19" s="23">
        <f t="shared" si="1"/>
        <v>0.87521174477696217</v>
      </c>
      <c r="I19" s="12">
        <v>1</v>
      </c>
      <c r="J19" s="12">
        <v>1</v>
      </c>
      <c r="K19" s="54">
        <f t="shared" si="16"/>
        <v>100</v>
      </c>
      <c r="L19" s="19">
        <v>20</v>
      </c>
      <c r="M19" s="19">
        <v>0</v>
      </c>
      <c r="N19" s="19">
        <f t="shared" si="2"/>
        <v>0</v>
      </c>
      <c r="O19" s="11">
        <v>9</v>
      </c>
      <c r="P19" s="33">
        <v>2920</v>
      </c>
      <c r="Q19" s="18">
        <f t="shared" si="3"/>
        <v>0.30821917808219179</v>
      </c>
      <c r="R19" s="11">
        <v>20</v>
      </c>
      <c r="S19" s="26">
        <v>20</v>
      </c>
      <c r="T19" s="18">
        <f t="shared" si="4"/>
        <v>1</v>
      </c>
      <c r="U19" s="18">
        <v>-192.6</v>
      </c>
      <c r="V19" s="18">
        <v>51.5</v>
      </c>
      <c r="W19" s="26">
        <f t="shared" si="5"/>
        <v>-3.7398058252427182</v>
      </c>
      <c r="X19" s="11">
        <v>30</v>
      </c>
      <c r="Y19" s="26">
        <f>3.7*30/5</f>
        <v>22.2</v>
      </c>
      <c r="Z19" s="26">
        <f t="shared" si="6"/>
        <v>0.74</v>
      </c>
      <c r="AA19" s="39">
        <v>1</v>
      </c>
      <c r="AB19" s="11">
        <v>10</v>
      </c>
      <c r="AC19" s="26">
        <v>10</v>
      </c>
      <c r="AD19" s="35">
        <f t="shared" si="7"/>
        <v>1</v>
      </c>
      <c r="AE19" s="25" t="s">
        <v>84</v>
      </c>
      <c r="AF19" s="21">
        <v>40</v>
      </c>
      <c r="AG19" s="22">
        <v>0</v>
      </c>
      <c r="AH19" s="23">
        <f t="shared" si="8"/>
        <v>0</v>
      </c>
      <c r="AI19" s="11">
        <v>0</v>
      </c>
      <c r="AJ19" s="11">
        <v>20</v>
      </c>
      <c r="AK19" s="26">
        <v>20</v>
      </c>
      <c r="AL19" s="18">
        <f t="shared" si="9"/>
        <v>1</v>
      </c>
      <c r="AM19" s="11">
        <v>0</v>
      </c>
      <c r="AN19" s="33">
        <v>2920</v>
      </c>
      <c r="AO19" s="12">
        <f t="shared" si="10"/>
        <v>0</v>
      </c>
      <c r="AP19" s="36">
        <v>20</v>
      </c>
      <c r="AQ19" s="26">
        <v>20</v>
      </c>
      <c r="AR19" s="18">
        <f t="shared" si="11"/>
        <v>1</v>
      </c>
      <c r="AS19" s="37">
        <f t="shared" si="12"/>
        <v>190</v>
      </c>
      <c r="AT19" s="37">
        <f t="shared" si="13"/>
        <v>118.45635234330886</v>
      </c>
      <c r="AU19" s="18">
        <f t="shared" si="14"/>
        <v>0.62345448601741504</v>
      </c>
      <c r="AV19" s="14"/>
      <c r="AY19" s="38"/>
      <c r="AZ19" s="13"/>
      <c r="BA19" s="9"/>
      <c r="BB19" s="41"/>
      <c r="CS19" s="16"/>
      <c r="CT19" s="16"/>
      <c r="CU19" s="16"/>
      <c r="CV19" s="16"/>
    </row>
    <row r="20" spans="1:100" ht="36.75" customHeight="1">
      <c r="A20" s="10" t="s">
        <v>45</v>
      </c>
      <c r="B20" s="10" t="s">
        <v>67</v>
      </c>
      <c r="C20" s="21">
        <v>9800</v>
      </c>
      <c r="D20" s="21">
        <v>155</v>
      </c>
      <c r="E20" s="23">
        <f t="shared" si="15"/>
        <v>63.225806451612904</v>
      </c>
      <c r="F20" s="31">
        <v>30</v>
      </c>
      <c r="G20" s="22">
        <f t="shared" si="0"/>
        <v>27.096774193548388</v>
      </c>
      <c r="H20" s="23">
        <f t="shared" si="1"/>
        <v>0.90322580645161288</v>
      </c>
      <c r="I20" s="12">
        <v>4</v>
      </c>
      <c r="J20" s="12">
        <v>7</v>
      </c>
      <c r="K20" s="54">
        <f t="shared" si="16"/>
        <v>57.142857142857139</v>
      </c>
      <c r="L20" s="19">
        <v>20</v>
      </c>
      <c r="M20" s="19">
        <v>10</v>
      </c>
      <c r="N20" s="26">
        <f t="shared" si="2"/>
        <v>0.5</v>
      </c>
      <c r="O20" s="11">
        <v>8</v>
      </c>
      <c r="P20" s="33">
        <v>2962</v>
      </c>
      <c r="Q20" s="18">
        <f t="shared" si="3"/>
        <v>0.27008777852802163</v>
      </c>
      <c r="R20" s="11">
        <v>20</v>
      </c>
      <c r="S20" s="26">
        <v>20</v>
      </c>
      <c r="T20" s="18">
        <f t="shared" si="4"/>
        <v>1</v>
      </c>
      <c r="U20" s="18">
        <v>-358.5</v>
      </c>
      <c r="V20" s="18">
        <v>74</v>
      </c>
      <c r="W20" s="19">
        <f t="shared" si="5"/>
        <v>-4.8445945945945947</v>
      </c>
      <c r="X20" s="11">
        <v>30</v>
      </c>
      <c r="Y20" s="19">
        <v>30</v>
      </c>
      <c r="Z20" s="26">
        <f t="shared" si="6"/>
        <v>1</v>
      </c>
      <c r="AA20" s="39">
        <v>1</v>
      </c>
      <c r="AB20" s="11">
        <v>10</v>
      </c>
      <c r="AC20" s="26">
        <v>10</v>
      </c>
      <c r="AD20" s="35">
        <f t="shared" si="7"/>
        <v>1</v>
      </c>
      <c r="AE20" s="21">
        <v>0</v>
      </c>
      <c r="AF20" s="21">
        <v>40</v>
      </c>
      <c r="AG20" s="22">
        <v>0</v>
      </c>
      <c r="AH20" s="23">
        <f t="shared" si="8"/>
        <v>0</v>
      </c>
      <c r="AI20" s="11">
        <v>0</v>
      </c>
      <c r="AJ20" s="11">
        <v>20</v>
      </c>
      <c r="AK20" s="26">
        <v>20</v>
      </c>
      <c r="AL20" s="18">
        <f t="shared" si="9"/>
        <v>1</v>
      </c>
      <c r="AM20" s="11">
        <v>0</v>
      </c>
      <c r="AN20" s="33">
        <v>2962</v>
      </c>
      <c r="AO20" s="12">
        <f t="shared" si="10"/>
        <v>0</v>
      </c>
      <c r="AP20" s="36">
        <v>20</v>
      </c>
      <c r="AQ20" s="26">
        <v>20</v>
      </c>
      <c r="AR20" s="18">
        <f t="shared" si="11"/>
        <v>1</v>
      </c>
      <c r="AS20" s="37">
        <f t="shared" si="12"/>
        <v>190</v>
      </c>
      <c r="AT20" s="37">
        <f t="shared" si="13"/>
        <v>137.09677419354838</v>
      </c>
      <c r="AU20" s="18">
        <f t="shared" si="14"/>
        <v>0.72156196943972839</v>
      </c>
      <c r="AV20" s="38"/>
      <c r="AW20" s="43"/>
      <c r="AY20" s="44"/>
      <c r="BB20" s="41"/>
      <c r="CS20" s="16"/>
      <c r="CT20" s="16"/>
      <c r="CU20" s="16"/>
      <c r="CV20" s="16"/>
    </row>
    <row r="21" spans="1:100">
      <c r="A21" s="17" t="s">
        <v>46</v>
      </c>
      <c r="B21" s="17" t="s">
        <v>47</v>
      </c>
      <c r="D21" s="16"/>
      <c r="E21" s="16"/>
      <c r="F21" s="16"/>
      <c r="G21" s="16"/>
      <c r="H21" s="16"/>
      <c r="I21" s="45"/>
      <c r="J21" s="45"/>
      <c r="K21" s="45"/>
      <c r="L21" s="46"/>
      <c r="M21" s="47"/>
      <c r="N21" s="46"/>
      <c r="O21" s="17"/>
      <c r="P21" s="17"/>
      <c r="R21" s="17"/>
      <c r="S21" s="16"/>
      <c r="T21" s="16"/>
      <c r="U21" s="17"/>
      <c r="V21" s="17"/>
      <c r="X21" s="1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U21" s="14"/>
      <c r="AV21" s="14"/>
      <c r="AW21" s="14"/>
    </row>
    <row r="22" spans="1:100">
      <c r="A22" s="16"/>
      <c r="B22" s="17" t="s">
        <v>48</v>
      </c>
      <c r="D22" s="16"/>
      <c r="E22" s="16"/>
      <c r="F22" s="16"/>
      <c r="G22" s="16"/>
      <c r="H22" s="16"/>
      <c r="I22" s="17"/>
      <c r="J22" s="17"/>
      <c r="L22" s="17"/>
      <c r="M22" s="16"/>
      <c r="N22" s="16"/>
      <c r="O22" s="16"/>
      <c r="P22" s="16"/>
      <c r="R22" s="17"/>
      <c r="S22" s="16"/>
      <c r="T22" s="16"/>
      <c r="U22" s="16"/>
      <c r="V22" s="16"/>
      <c r="X22" s="1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U22" s="14"/>
      <c r="AV22" s="14"/>
      <c r="AW22" s="14"/>
    </row>
    <row r="23" spans="1:100">
      <c r="A23" s="16"/>
      <c r="B23" s="17" t="s">
        <v>49</v>
      </c>
      <c r="D23" s="16"/>
      <c r="E23" s="16"/>
      <c r="F23" s="16"/>
      <c r="G23" s="16"/>
      <c r="H23" s="16"/>
      <c r="I23" s="16"/>
      <c r="J23" s="16"/>
      <c r="L23" s="17"/>
      <c r="M23" s="16"/>
      <c r="N23" s="16"/>
      <c r="O23" s="16"/>
      <c r="P23" s="16"/>
      <c r="R23" s="17"/>
      <c r="S23" s="16"/>
      <c r="T23" s="16"/>
      <c r="U23" s="16"/>
      <c r="V23" s="16"/>
      <c r="X23" s="1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U23" s="14"/>
      <c r="AV23" s="14"/>
      <c r="AW23" s="14"/>
    </row>
    <row r="24" spans="1:100">
      <c r="A24" s="16"/>
      <c r="B24" s="17" t="s">
        <v>50</v>
      </c>
      <c r="D24" s="16"/>
      <c r="E24" s="16"/>
      <c r="F24" s="16"/>
      <c r="G24" s="16"/>
      <c r="H24" s="16"/>
      <c r="I24" s="16"/>
      <c r="J24" s="16"/>
      <c r="L24" s="17"/>
      <c r="M24" s="16"/>
      <c r="N24" s="16"/>
      <c r="O24" s="16"/>
      <c r="P24" s="16"/>
      <c r="R24" s="17"/>
      <c r="S24" s="16"/>
      <c r="T24" s="16"/>
      <c r="U24" s="16"/>
      <c r="V24" s="16"/>
      <c r="X24" s="1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100">
      <c r="A25" s="16"/>
      <c r="B25" s="17" t="s">
        <v>51</v>
      </c>
      <c r="I25" s="16"/>
      <c r="J25" s="16"/>
      <c r="L25" s="17"/>
      <c r="M25" s="16"/>
      <c r="N25" s="16"/>
      <c r="O25" s="16"/>
      <c r="P25" s="16"/>
      <c r="R25" s="17"/>
      <c r="U25" s="16"/>
      <c r="V25" s="16"/>
      <c r="X25" s="17"/>
    </row>
    <row r="26" spans="1:100">
      <c r="A26" s="16"/>
      <c r="B26" s="17" t="s">
        <v>52</v>
      </c>
      <c r="I26" s="16"/>
      <c r="J26" s="16"/>
      <c r="L26" s="17"/>
      <c r="O26" s="16"/>
      <c r="P26" s="16"/>
      <c r="R26" s="17"/>
      <c r="U26" s="16"/>
      <c r="V26" s="16"/>
      <c r="X26" s="17"/>
    </row>
    <row r="27" spans="1:100">
      <c r="I27" s="16"/>
      <c r="J27" s="16"/>
      <c r="L27" s="17"/>
    </row>
  </sheetData>
  <mergeCells count="16">
    <mergeCell ref="C1:AU1"/>
    <mergeCell ref="W3:W4"/>
    <mergeCell ref="AO3:AO4"/>
    <mergeCell ref="AM2:AR2"/>
    <mergeCell ref="O2:T2"/>
    <mergeCell ref="U2:Z2"/>
    <mergeCell ref="E3:E4"/>
    <mergeCell ref="Q3:Q4"/>
    <mergeCell ref="K3:K4"/>
    <mergeCell ref="A2:B2"/>
    <mergeCell ref="C2:H2"/>
    <mergeCell ref="I2:N2"/>
    <mergeCell ref="AS2:AU2"/>
    <mergeCell ref="AA2:AD2"/>
    <mergeCell ref="AE2:AH2"/>
    <mergeCell ref="AI2:AL2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26" orientation="landscape" horizontalDpi="4294967294" verticalDpi="0" r:id="rId1"/>
  <headerFooter>
    <oddHeader>&amp;R&amp;"Times New Roman,обычный"&amp;12Приложение №1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псих. дисп.</vt:lpstr>
      <vt:lpstr>'псих. дисп.'!Заголовки_для_печати</vt:lpstr>
      <vt:lpstr>'псих. дисп.'!Область_печати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niyetzhanova_g</dc:creator>
  <cp:lastModifiedBy>niyetzhanova_g</cp:lastModifiedBy>
  <cp:lastPrinted>2017-03-01T04:18:51Z</cp:lastPrinted>
  <dcterms:created xsi:type="dcterms:W3CDTF">2016-04-28T12:20:17Z</dcterms:created>
  <dcterms:modified xsi:type="dcterms:W3CDTF">2017-03-01T04:19:17Z</dcterms:modified>
</cp:coreProperties>
</file>