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0" yWindow="180" windowWidth="24240" windowHeight="13605"/>
  </bookViews>
  <sheets>
    <sheet name="кож-вен" sheetId="1" r:id="rId1"/>
  </sheets>
  <definedNames>
    <definedName name="_xlnm.Print_Titles" localSheetId="0">'кож-вен'!$A:$B</definedName>
    <definedName name="_xlnm.Print_Area" localSheetId="0">'кож-вен'!$A$1:$CG$27</definedName>
  </definedNames>
  <calcPr calcId="124519"/>
</workbook>
</file>

<file path=xl/calcChain.xml><?xml version="1.0" encoding="utf-8"?>
<calcChain xmlns="http://schemas.openxmlformats.org/spreadsheetml/2006/main">
  <c r="CE6" i="1"/>
  <c r="CE7"/>
  <c r="CE8"/>
  <c r="CF8"/>
  <c r="CE9"/>
  <c r="CE10"/>
  <c r="CE11"/>
  <c r="CE12"/>
  <c r="CF12"/>
  <c r="CE13"/>
  <c r="CE14"/>
  <c r="CF14"/>
  <c r="CE15"/>
  <c r="CF15"/>
  <c r="CE16"/>
  <c r="CE17"/>
  <c r="CF17"/>
  <c r="CE18"/>
  <c r="CE19"/>
  <c r="CE20"/>
  <c r="CE21"/>
  <c r="CF21"/>
  <c r="CE5"/>
  <c r="G16" l="1"/>
  <c r="CF16" s="1"/>
  <c r="BL6" l="1"/>
  <c r="BL7"/>
  <c r="BL8"/>
  <c r="BL9"/>
  <c r="BL10"/>
  <c r="BL11"/>
  <c r="BL12"/>
  <c r="BL13"/>
  <c r="BL14"/>
  <c r="BL15"/>
  <c r="BL16"/>
  <c r="BL17"/>
  <c r="BL18"/>
  <c r="BL19"/>
  <c r="BL20"/>
  <c r="BL21"/>
  <c r="BL5"/>
  <c r="BT21"/>
  <c r="BT20"/>
  <c r="BT19"/>
  <c r="BT18"/>
  <c r="BT17"/>
  <c r="BT16"/>
  <c r="BT15"/>
  <c r="BT14"/>
  <c r="BT13"/>
  <c r="BT12"/>
  <c r="BT11"/>
  <c r="BT10"/>
  <c r="BT9"/>
  <c r="BT8"/>
  <c r="BT7"/>
  <c r="BT6"/>
  <c r="BT5"/>
  <c r="CA13"/>
  <c r="CA14"/>
  <c r="E8"/>
  <c r="E6"/>
  <c r="G6" s="1"/>
  <c r="E7"/>
  <c r="G7" s="1"/>
  <c r="CF7" s="1"/>
  <c r="E9"/>
  <c r="G9" s="1"/>
  <c r="CF9" s="1"/>
  <c r="G10"/>
  <c r="CF10" s="1"/>
  <c r="E11"/>
  <c r="G11" s="1"/>
  <c r="CF11" s="1"/>
  <c r="E12"/>
  <c r="E13"/>
  <c r="G13" s="1"/>
  <c r="CF13" s="1"/>
  <c r="E14"/>
  <c r="E15"/>
  <c r="E17"/>
  <c r="E18"/>
  <c r="G18" s="1"/>
  <c r="CF18" s="1"/>
  <c r="E19"/>
  <c r="G19" s="1"/>
  <c r="CF19" s="1"/>
  <c r="E20"/>
  <c r="G20" s="1"/>
  <c r="E21"/>
  <c r="D5"/>
  <c r="E5" s="1"/>
  <c r="G5" s="1"/>
  <c r="CF5" s="1"/>
  <c r="CA6"/>
  <c r="CA7"/>
  <c r="CA8"/>
  <c r="CA9"/>
  <c r="CA10"/>
  <c r="CA11"/>
  <c r="CA12"/>
  <c r="CA15"/>
  <c r="CA16"/>
  <c r="CA17"/>
  <c r="CA18"/>
  <c r="CA19"/>
  <c r="CA20"/>
  <c r="CA21"/>
  <c r="CA5"/>
  <c r="AU6"/>
  <c r="AU9"/>
  <c r="AU10"/>
  <c r="AU11"/>
  <c r="AU12"/>
  <c r="AU13"/>
  <c r="AU14"/>
  <c r="AU15"/>
  <c r="AU16"/>
  <c r="AU17"/>
  <c r="AU18"/>
  <c r="AU19"/>
  <c r="AU20"/>
  <c r="AU21"/>
  <c r="AU5"/>
  <c r="AO6"/>
  <c r="AO7"/>
  <c r="AO8"/>
  <c r="AO9"/>
  <c r="AO10"/>
  <c r="AO11"/>
  <c r="AO12"/>
  <c r="AO13"/>
  <c r="AO14"/>
  <c r="AO15"/>
  <c r="AO16"/>
  <c r="AO17"/>
  <c r="AO18"/>
  <c r="AO19"/>
  <c r="AO20"/>
  <c r="AO21"/>
  <c r="AO5"/>
  <c r="AI6"/>
  <c r="AI7"/>
  <c r="AI8"/>
  <c r="AI9"/>
  <c r="AI10"/>
  <c r="AI11"/>
  <c r="AI12"/>
  <c r="AI13"/>
  <c r="AI14"/>
  <c r="AI15"/>
  <c r="AI16"/>
  <c r="AI17"/>
  <c r="AI18"/>
  <c r="AI19"/>
  <c r="AI20"/>
  <c r="AI21"/>
  <c r="AI5"/>
  <c r="K6"/>
  <c r="K7"/>
  <c r="K8"/>
  <c r="K9"/>
  <c r="K10"/>
  <c r="K11"/>
  <c r="K12"/>
  <c r="K13"/>
  <c r="K14"/>
  <c r="K15"/>
  <c r="K16"/>
  <c r="K17"/>
  <c r="K18"/>
  <c r="K19"/>
  <c r="K20"/>
  <c r="K21"/>
  <c r="K5"/>
  <c r="BP6"/>
  <c r="BP7"/>
  <c r="BP8"/>
  <c r="BP9"/>
  <c r="BP10"/>
  <c r="BP11"/>
  <c r="BP12"/>
  <c r="BP13"/>
  <c r="BP14"/>
  <c r="BP15"/>
  <c r="BP16"/>
  <c r="BP17"/>
  <c r="BP18"/>
  <c r="BP19"/>
  <c r="BP20"/>
  <c r="BP21"/>
  <c r="BP5"/>
  <c r="AF5"/>
  <c r="AC6"/>
  <c r="AC7"/>
  <c r="AC8"/>
  <c r="AC9"/>
  <c r="AC10"/>
  <c r="AC11"/>
  <c r="AC12"/>
  <c r="AC13"/>
  <c r="AC14"/>
  <c r="AC15"/>
  <c r="AC16"/>
  <c r="AC17"/>
  <c r="AC18"/>
  <c r="AC19"/>
  <c r="AC20"/>
  <c r="AC21"/>
  <c r="AC5"/>
  <c r="W6"/>
  <c r="W7"/>
  <c r="W8"/>
  <c r="W9"/>
  <c r="W10"/>
  <c r="W11"/>
  <c r="W12"/>
  <c r="W13"/>
  <c r="W14"/>
  <c r="W15"/>
  <c r="W16"/>
  <c r="W17"/>
  <c r="W18"/>
  <c r="W19"/>
  <c r="W20"/>
  <c r="W5"/>
  <c r="AX6"/>
  <c r="AX7"/>
  <c r="AX8"/>
  <c r="AX9"/>
  <c r="AX11"/>
  <c r="AX12"/>
  <c r="AX14"/>
  <c r="AX15"/>
  <c r="AX16"/>
  <c r="AX17"/>
  <c r="AX18"/>
  <c r="AX19"/>
  <c r="AX20"/>
  <c r="AX21"/>
  <c r="AX5"/>
  <c r="CD21"/>
  <c r="CD20"/>
  <c r="CD19"/>
  <c r="CD18"/>
  <c r="CD17"/>
  <c r="CD16"/>
  <c r="CD15"/>
  <c r="CD14"/>
  <c r="CD13"/>
  <c r="CD12"/>
  <c r="CD11"/>
  <c r="CD10"/>
  <c r="CD9"/>
  <c r="CD8"/>
  <c r="CD7"/>
  <c r="CD6"/>
  <c r="CD5"/>
  <c r="BH21"/>
  <c r="BH20"/>
  <c r="BH19"/>
  <c r="BH18"/>
  <c r="BH17"/>
  <c r="BH16"/>
  <c r="BH15"/>
  <c r="BH14"/>
  <c r="BH13"/>
  <c r="BH12"/>
  <c r="BH11"/>
  <c r="BH10"/>
  <c r="BH9"/>
  <c r="BH8"/>
  <c r="BH7"/>
  <c r="BH6"/>
  <c r="BH5"/>
  <c r="BD21"/>
  <c r="BD20"/>
  <c r="BD19"/>
  <c r="BD18"/>
  <c r="BD17"/>
  <c r="BD16"/>
  <c r="BD15"/>
  <c r="BD14"/>
  <c r="BD13"/>
  <c r="BD12"/>
  <c r="BD11"/>
  <c r="BD10"/>
  <c r="BD9"/>
  <c r="BD8"/>
  <c r="BD7"/>
  <c r="BD6"/>
  <c r="BD5"/>
  <c r="AX13"/>
  <c r="AR21"/>
  <c r="AR20"/>
  <c r="AR19"/>
  <c r="AR18"/>
  <c r="AR17"/>
  <c r="AR16"/>
  <c r="AR15"/>
  <c r="AR14"/>
  <c r="AR13"/>
  <c r="AR12"/>
  <c r="AR11"/>
  <c r="AR10"/>
  <c r="AR9"/>
  <c r="AR8"/>
  <c r="AR7"/>
  <c r="AR6"/>
  <c r="AR5"/>
  <c r="AL21"/>
  <c r="AL20"/>
  <c r="AL19"/>
  <c r="AL18"/>
  <c r="AL17"/>
  <c r="AL16"/>
  <c r="AL15"/>
  <c r="AL14"/>
  <c r="AL13"/>
  <c r="AL12"/>
  <c r="AL11"/>
  <c r="AL10"/>
  <c r="AL9"/>
  <c r="AL8"/>
  <c r="AL7"/>
  <c r="AL6"/>
  <c r="AL5"/>
  <c r="AF21"/>
  <c r="AF20"/>
  <c r="AF19"/>
  <c r="AF18"/>
  <c r="AF17"/>
  <c r="AF16"/>
  <c r="AF15"/>
  <c r="AF14"/>
  <c r="AF13"/>
  <c r="AF12"/>
  <c r="AF11"/>
  <c r="AF10"/>
  <c r="AF9"/>
  <c r="AF8"/>
  <c r="AF7"/>
  <c r="AF6"/>
  <c r="Z21"/>
  <c r="Z20"/>
  <c r="Z19"/>
  <c r="Z18"/>
  <c r="Z17"/>
  <c r="Z16"/>
  <c r="Z15"/>
  <c r="Z14"/>
  <c r="Z13"/>
  <c r="Z12"/>
  <c r="Z11"/>
  <c r="Z10"/>
  <c r="Z9"/>
  <c r="Z8"/>
  <c r="Z7"/>
  <c r="Z6"/>
  <c r="Z5"/>
  <c r="T21"/>
  <c r="T20"/>
  <c r="T19"/>
  <c r="T18"/>
  <c r="T17"/>
  <c r="T16"/>
  <c r="T15"/>
  <c r="T14"/>
  <c r="T13"/>
  <c r="T12"/>
  <c r="T11"/>
  <c r="T10"/>
  <c r="T9"/>
  <c r="T8"/>
  <c r="T7"/>
  <c r="T6"/>
  <c r="T5"/>
  <c r="N21"/>
  <c r="N20"/>
  <c r="N19"/>
  <c r="N18"/>
  <c r="N17"/>
  <c r="N16"/>
  <c r="N15"/>
  <c r="N14"/>
  <c r="N13"/>
  <c r="N12"/>
  <c r="N11"/>
  <c r="N10"/>
  <c r="N9"/>
  <c r="N8"/>
  <c r="N7"/>
  <c r="N6"/>
  <c r="N5"/>
  <c r="H8"/>
  <c r="H12"/>
  <c r="H14"/>
  <c r="H17"/>
  <c r="H21"/>
  <c r="H16"/>
  <c r="H15"/>
  <c r="AX10"/>
  <c r="H20" l="1"/>
  <c r="CF20"/>
  <c r="H6"/>
  <c r="CF6"/>
  <c r="H19"/>
  <c r="H5"/>
  <c r="H11"/>
  <c r="H7"/>
  <c r="H13"/>
  <c r="H18"/>
  <c r="H9"/>
  <c r="H10"/>
</calcChain>
</file>

<file path=xl/sharedStrings.xml><?xml version="1.0" encoding="utf-8"?>
<sst xmlns="http://schemas.openxmlformats.org/spreadsheetml/2006/main" count="184" uniqueCount="100">
  <si>
    <t>Регион/ индикатор/  плановые баллы/  коэффициенты</t>
  </si>
  <si>
    <t xml:space="preserve">Доля медицинских работников (МР), имеющих  квалификационную категорию </t>
  </si>
  <si>
    <t>Показатель повторного незапланированного поступления в течение месяца по поводу одного и того же заболевания</t>
  </si>
  <si>
    <t>Показатель необоснованной госпитализации</t>
  </si>
  <si>
    <t xml:space="preserve">Показатель необоснованного отклонения лечебно-диагностических мероприятий от клинических протоколов </t>
  </si>
  <si>
    <t>Доля финансовых средств, снятых за некачественное оказание медицинской помощи</t>
  </si>
  <si>
    <t>Показатель ВБИ</t>
  </si>
  <si>
    <t xml:space="preserve">Летальность в стационаре </t>
  </si>
  <si>
    <t>Летальность при плановой госпитализации</t>
  </si>
  <si>
    <t>Структура исходов лечения выписанных больных в СЗТ</t>
  </si>
  <si>
    <t>Отсутствие обоснованных жалоб</t>
  </si>
  <si>
    <t>Доля принятых мер по результатам обращений в службу поддержки пациента и внутреннего контроля</t>
  </si>
  <si>
    <t>Наличие аккредитации медицинской организации</t>
  </si>
  <si>
    <t>Наличие административных взысканий по результатам внешней экспертизы</t>
  </si>
  <si>
    <t>ИТОГО</t>
  </si>
  <si>
    <t>Числ.</t>
  </si>
  <si>
    <t>Знам.</t>
  </si>
  <si>
    <t>числ*100/знам</t>
  </si>
  <si>
    <t>ПБ</t>
  </si>
  <si>
    <t>ФБ</t>
  </si>
  <si>
    <t>КС</t>
  </si>
  <si>
    <t>ФП</t>
  </si>
  <si>
    <t>КР</t>
  </si>
  <si>
    <t>Регион</t>
  </si>
  <si>
    <t>Наименование МО</t>
  </si>
  <si>
    <t>Число МР, имеющих квалификационную категорию * 100</t>
  </si>
  <si>
    <t xml:space="preserve">число всех МР </t>
  </si>
  <si>
    <t>70% и выше -30</t>
  </si>
  <si>
    <t>Число выбывших из стационара из числа повторно госп-х * 100</t>
  </si>
  <si>
    <t>общее число выбывших из стационара</t>
  </si>
  <si>
    <t>0%-30; до 5%-20; 2-10%-10; выше 10%-0</t>
  </si>
  <si>
    <t>Число случаев необосн. госп. * 100</t>
  </si>
  <si>
    <t>число случаев госпитализации</t>
  </si>
  <si>
    <t>Число случаев необосн. откл. леч-диагн. мероприятий от клин-х протоколов * 100</t>
  </si>
  <si>
    <t>общее число выбывших из стац</t>
  </si>
  <si>
    <t>Сумма снятия по данным экспертизы КОМУ, ККМФД *100</t>
  </si>
  <si>
    <t xml:space="preserve">сумма предъявленная к оплате </t>
  </si>
  <si>
    <t>Число случаев ВБИ*100</t>
  </si>
  <si>
    <t>число выбывших пациентов</t>
  </si>
  <si>
    <t>до 3%-20; выше 3%-0</t>
  </si>
  <si>
    <t>Количество умерших * 100</t>
  </si>
  <si>
    <t xml:space="preserve">количество выбывших больных </t>
  </si>
  <si>
    <t>до 2%-20</t>
  </si>
  <si>
    <t>Число умерших больных, поступивших в плановом порядке * 100</t>
  </si>
  <si>
    <t>общее число плановых больных</t>
  </si>
  <si>
    <t>до 1%-40</t>
  </si>
  <si>
    <t>Число выбывших с исходами лечения выздоровление и улучшение*100</t>
  </si>
  <si>
    <t>число всего выбывших</t>
  </si>
  <si>
    <t>90% и более-30</t>
  </si>
  <si>
    <t>0-30; до 3-20, 3-5 -10; от 5 - 0</t>
  </si>
  <si>
    <t>Межд.-40; высшая-30; 1-20; 2-10; без катег.-20</t>
  </si>
  <si>
    <t>Отсутс.-20</t>
  </si>
  <si>
    <t xml:space="preserve">Акмолинская </t>
  </si>
  <si>
    <t xml:space="preserve">Актюбинская </t>
  </si>
  <si>
    <t xml:space="preserve">Атырауская </t>
  </si>
  <si>
    <t>ВКО</t>
  </si>
  <si>
    <t xml:space="preserve">Жамбылская </t>
  </si>
  <si>
    <t>ЗКО</t>
  </si>
  <si>
    <t xml:space="preserve">Карагандинская </t>
  </si>
  <si>
    <t xml:space="preserve">Костанайская </t>
  </si>
  <si>
    <t xml:space="preserve">Кызылординская </t>
  </si>
  <si>
    <t xml:space="preserve">Мангистауская </t>
  </si>
  <si>
    <t xml:space="preserve">Павлодарская </t>
  </si>
  <si>
    <t>СКО</t>
  </si>
  <si>
    <t>ЮКО</t>
  </si>
  <si>
    <t>г.Алматы</t>
  </si>
  <si>
    <t>г.Астана</t>
  </si>
  <si>
    <t>Примечание:</t>
  </si>
  <si>
    <t>ЦП - целевой показатель</t>
  </si>
  <si>
    <t>ФП - фактический показатель</t>
  </si>
  <si>
    <t>ПБ - пороговый балл</t>
  </si>
  <si>
    <t>ФБ - фактический балл</t>
  </si>
  <si>
    <t>КС - коэффициент соответствия</t>
  </si>
  <si>
    <t>КР - коэффициент результативности</t>
  </si>
  <si>
    <t>Снижение заболеваемости сифилисом среди подростков (возраст 15-17 лет)</t>
  </si>
  <si>
    <t>Число больных в возрасте 15-17 лет с впервые выявленным сифилисом *100000</t>
  </si>
  <si>
    <t>среднегодовая численность прикрепленного населения</t>
  </si>
  <si>
    <t xml:space="preserve">8,0 на 100 тыс. и ниже соответствующего населения - 10 </t>
  </si>
  <si>
    <t>Индикаторы оценки качества оказываемой медицинской помощи для дерматовенерологических диспансеров</t>
  </si>
  <si>
    <t xml:space="preserve"> "Областной кожно-венерологический диспансер"  Актюбинской области</t>
  </si>
  <si>
    <t>Атырауский областной кожно-венерологический диспансер</t>
  </si>
  <si>
    <t xml:space="preserve">ВКО кожно-венерологический диспансер </t>
  </si>
  <si>
    <t xml:space="preserve">«Жамбылский областной кожно-венерологический диспансер» </t>
  </si>
  <si>
    <t>Областной кожно-венерологический диспансер</t>
  </si>
  <si>
    <t xml:space="preserve"> "Костанайский областной кожно-венерологический диспансер" </t>
  </si>
  <si>
    <t xml:space="preserve">Кызылординский областной кожно-венерологический диспансер </t>
  </si>
  <si>
    <t xml:space="preserve"> "Мангистауский областной кожно-венерологический диспансер" </t>
  </si>
  <si>
    <t>Павлодарский областной кожно-венерологический диспансер</t>
  </si>
  <si>
    <t xml:space="preserve">Областной дермато-венерологический диспансер </t>
  </si>
  <si>
    <t xml:space="preserve">Кожно-венерологический диспансер </t>
  </si>
  <si>
    <t>"Областной кожно-венерологический диспансер"  Акмолинской области</t>
  </si>
  <si>
    <t xml:space="preserve"> "ТАЛДЫКОРГАHСКИЙ КОЖHО - ВЕHЕРОЛОГИЧЕСКИЙ ДИСПАHСЕР" </t>
  </si>
  <si>
    <t>ЦЕHТР ДЕРМАТОЛОГИИ И ПРОФИЛАКТИКИ БППП ГОРОДА АСТАНА</t>
  </si>
  <si>
    <t xml:space="preserve">Алматинская </t>
  </si>
  <si>
    <t>50 и выше -10</t>
  </si>
  <si>
    <t>Уровень удовлетворенности населения качеством МП по данным соцопроса</t>
  </si>
  <si>
    <t>выше 40%-20</t>
  </si>
  <si>
    <t>есть</t>
  </si>
  <si>
    <t>наличие приказ от 20.11.2015 № 1287</t>
  </si>
  <si>
    <t>"Алматинский областной кожно-венерологический диспансер"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</si>
</sst>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%"/>
  </numFmts>
  <fonts count="2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18" fillId="0" borderId="0"/>
    <xf numFmtId="0" fontId="18" fillId="0" borderId="0"/>
    <xf numFmtId="0" fontId="19" fillId="0" borderId="0"/>
    <xf numFmtId="0" fontId="20" fillId="0" borderId="0">
      <alignment horizontal="center"/>
    </xf>
    <xf numFmtId="0" fontId="20" fillId="0" borderId="0">
      <alignment horizontal="center" textRotation="90"/>
    </xf>
    <xf numFmtId="0" fontId="21" fillId="0" borderId="0"/>
    <xf numFmtId="0" fontId="22" fillId="0" borderId="0"/>
  </cellStyleXfs>
  <cellXfs count="81">
    <xf numFmtId="0" fontId="0" fillId="0" borderId="0" xfId="0"/>
    <xf numFmtId="0" fontId="0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/>
    <xf numFmtId="0" fontId="8" fillId="0" borderId="0" xfId="0" applyFont="1" applyFill="1" applyBorder="1"/>
    <xf numFmtId="0" fontId="8" fillId="0" borderId="9" xfId="0" applyFont="1" applyFill="1" applyBorder="1"/>
    <xf numFmtId="0" fontId="9" fillId="0" borderId="0" xfId="0" applyFont="1" applyFill="1" applyBorder="1" applyAlignment="1">
      <alignment wrapText="1"/>
    </xf>
    <xf numFmtId="0" fontId="9" fillId="0" borderId="0" xfId="0" applyFont="1" applyFill="1"/>
    <xf numFmtId="0" fontId="9" fillId="0" borderId="0" xfId="0" applyFont="1" applyFill="1" applyBorder="1"/>
    <xf numFmtId="0" fontId="0" fillId="0" borderId="0" xfId="0" applyFont="1" applyFill="1"/>
    <xf numFmtId="0" fontId="3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/>
    </xf>
    <xf numFmtId="164" fontId="15" fillId="0" borderId="4" xfId="0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/>
    </xf>
    <xf numFmtId="166" fontId="15" fillId="0" borderId="4" xfId="0" applyNumberFormat="1" applyFont="1" applyFill="1" applyBorder="1" applyAlignment="1">
      <alignment horizontal="center" vertical="center"/>
    </xf>
    <xf numFmtId="1" fontId="15" fillId="0" borderId="4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164" fontId="11" fillId="0" borderId="16" xfId="0" applyNumberFormat="1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/>
    <xf numFmtId="0" fontId="11" fillId="0" borderId="0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13" fillId="0" borderId="0" xfId="0" applyFont="1" applyFill="1"/>
    <xf numFmtId="0" fontId="15" fillId="0" borderId="16" xfId="0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8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 wrapText="1"/>
    </xf>
    <xf numFmtId="10" fontId="15" fillId="0" borderId="4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9" fontId="11" fillId="0" borderId="4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2" fontId="11" fillId="0" borderId="4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14" fillId="0" borderId="0" xfId="0" applyFont="1" applyFill="1" applyBorder="1"/>
    <xf numFmtId="1" fontId="9" fillId="0" borderId="0" xfId="0" applyNumberFormat="1" applyFont="1" applyFill="1" applyBorder="1"/>
    <xf numFmtId="1" fontId="9" fillId="0" borderId="0" xfId="0" applyNumberFormat="1" applyFont="1" applyFill="1"/>
    <xf numFmtId="1" fontId="0" fillId="0" borderId="0" xfId="0" applyNumberFormat="1" applyFont="1" applyFill="1"/>
    <xf numFmtId="164" fontId="10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9">
    <cellStyle name="Heading" xfId="5"/>
    <cellStyle name="Heading1" xfId="6"/>
    <cellStyle name="Result" xfId="7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169"/>
  <sheetViews>
    <sheetView tabSelected="1" view="pageBreakPreview" zoomScale="82" zoomScaleSheetLayoutView="82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D5" sqref="D5"/>
    </sheetView>
  </sheetViews>
  <sheetFormatPr defaultColWidth="8.85546875" defaultRowHeight="15"/>
  <cols>
    <col min="1" max="1" width="17.42578125" style="9" customWidth="1"/>
    <col min="2" max="2" width="33" style="9" customWidth="1"/>
    <col min="3" max="3" width="12.85546875" style="9" customWidth="1"/>
    <col min="4" max="4" width="6.85546875" style="9" customWidth="1"/>
    <col min="5" max="5" width="10.85546875" style="9" customWidth="1"/>
    <col min="6" max="8" width="6.42578125" style="9" customWidth="1"/>
    <col min="9" max="9" width="9" style="9" customWidth="1"/>
    <col min="10" max="10" width="9.140625" style="9" customWidth="1"/>
    <col min="11" max="11" width="10" style="9" customWidth="1"/>
    <col min="12" max="12" width="11.28515625" style="9" customWidth="1"/>
    <col min="13" max="14" width="6.42578125" style="9" customWidth="1"/>
    <col min="15" max="15" width="8.42578125" style="9" customWidth="1"/>
    <col min="16" max="17" width="6.42578125" style="9" customWidth="1"/>
    <col min="18" max="18" width="10.140625" style="9" customWidth="1"/>
    <col min="19" max="20" width="6.42578125" style="9" customWidth="1"/>
    <col min="21" max="21" width="12.42578125" style="9" customWidth="1"/>
    <col min="22" max="22" width="8.140625" style="9" customWidth="1"/>
    <col min="23" max="23" width="8.85546875" style="70" customWidth="1"/>
    <col min="24" max="24" width="14.28515625" style="9" customWidth="1"/>
    <col min="25" max="26" width="6.42578125" style="9" customWidth="1"/>
    <col min="27" max="27" width="15.42578125" style="9" customWidth="1"/>
    <col min="28" max="28" width="15.7109375" style="9" customWidth="1"/>
    <col min="29" max="29" width="9.140625" style="9" customWidth="1"/>
    <col min="30" max="30" width="9.7109375" style="9" customWidth="1"/>
    <col min="31" max="32" width="6.42578125" style="9" customWidth="1"/>
    <col min="33" max="33" width="8.140625" style="9" customWidth="1"/>
    <col min="34" max="34" width="9.28515625" style="9" customWidth="1"/>
    <col min="35" max="35" width="6.85546875" style="9" customWidth="1"/>
    <col min="36" max="38" width="6.42578125" style="9" customWidth="1"/>
    <col min="39" max="39" width="9.7109375" style="9" customWidth="1"/>
    <col min="40" max="40" width="6.42578125" style="9" customWidth="1"/>
    <col min="41" max="41" width="7.7109375" style="9" customWidth="1"/>
    <col min="42" max="44" width="6.42578125" style="9" customWidth="1"/>
    <col min="45" max="45" width="9.42578125" style="9" customWidth="1"/>
    <col min="46" max="46" width="7.42578125" style="9" customWidth="1"/>
    <col min="47" max="47" width="11.42578125" style="9" customWidth="1"/>
    <col min="48" max="48" width="7.42578125" style="9" customWidth="1"/>
    <col min="49" max="50" width="6.42578125" style="9" customWidth="1"/>
    <col min="51" max="51" width="12" style="9" customWidth="1"/>
    <col min="52" max="52" width="12.42578125" style="9" customWidth="1"/>
    <col min="53" max="53" width="9.85546875" style="9" customWidth="1"/>
    <col min="54" max="54" width="10.85546875" style="9" customWidth="1"/>
    <col min="55" max="57" width="6.42578125" style="9" customWidth="1"/>
    <col min="58" max="58" width="9" style="9" customWidth="1"/>
    <col min="59" max="60" width="6.42578125" style="9" customWidth="1"/>
    <col min="61" max="61" width="11" style="9" customWidth="1"/>
    <col min="62" max="64" width="6.42578125" style="9" customWidth="1"/>
    <col min="65" max="65" width="9.42578125" style="9" customWidth="1"/>
    <col min="66" max="68" width="6.42578125" style="9" customWidth="1"/>
    <col min="69" max="69" width="14.42578125" style="9" customWidth="1"/>
    <col min="70" max="70" width="11.7109375" style="9" customWidth="1"/>
    <col min="71" max="73" width="6.42578125" style="9" customWidth="1"/>
    <col min="74" max="74" width="8.42578125" style="9" customWidth="1"/>
    <col min="75" max="78" width="6.42578125" style="9" customWidth="1"/>
    <col min="79" max="79" width="10.7109375" style="9" customWidth="1"/>
    <col min="80" max="80" width="11.7109375" style="9" customWidth="1"/>
    <col min="81" max="82" width="6.42578125" style="9" customWidth="1"/>
    <col min="83" max="83" width="13" style="9" customWidth="1"/>
    <col min="84" max="84" width="18.28515625" style="1" customWidth="1"/>
    <col min="85" max="85" width="6.42578125" style="1" customWidth="1"/>
    <col min="86" max="130" width="8.85546875" style="1"/>
    <col min="131" max="16384" width="8.85546875" style="9"/>
  </cols>
  <sheetData>
    <row r="1" spans="1:134" s="2" customFormat="1" ht="33" customHeight="1" thickBot="1">
      <c r="B1" s="17"/>
      <c r="C1" s="80" t="s">
        <v>78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 t="s">
        <v>78</v>
      </c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 t="s">
        <v>78</v>
      </c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 t="s">
        <v>78</v>
      </c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</row>
    <row r="2" spans="1:134" s="19" customFormat="1" ht="79.5" customHeight="1">
      <c r="A2" s="72" t="s">
        <v>0</v>
      </c>
      <c r="B2" s="73"/>
      <c r="C2" s="74" t="s">
        <v>1</v>
      </c>
      <c r="D2" s="74"/>
      <c r="E2" s="74"/>
      <c r="F2" s="74"/>
      <c r="G2" s="74"/>
      <c r="H2" s="74"/>
      <c r="I2" s="72" t="s">
        <v>2</v>
      </c>
      <c r="J2" s="75"/>
      <c r="K2" s="75"/>
      <c r="L2" s="75"/>
      <c r="M2" s="75"/>
      <c r="N2" s="73"/>
      <c r="O2" s="72" t="s">
        <v>3</v>
      </c>
      <c r="P2" s="75"/>
      <c r="Q2" s="75"/>
      <c r="R2" s="75"/>
      <c r="S2" s="75"/>
      <c r="T2" s="73"/>
      <c r="U2" s="72" t="s">
        <v>4</v>
      </c>
      <c r="V2" s="75"/>
      <c r="W2" s="75"/>
      <c r="X2" s="75"/>
      <c r="Y2" s="75"/>
      <c r="Z2" s="73"/>
      <c r="AA2" s="72" t="s">
        <v>5</v>
      </c>
      <c r="AB2" s="75"/>
      <c r="AC2" s="75"/>
      <c r="AD2" s="75"/>
      <c r="AE2" s="75"/>
      <c r="AF2" s="73"/>
      <c r="AG2" s="72" t="s">
        <v>7</v>
      </c>
      <c r="AH2" s="75"/>
      <c r="AI2" s="75"/>
      <c r="AJ2" s="75"/>
      <c r="AK2" s="75"/>
      <c r="AL2" s="73"/>
      <c r="AM2" s="72" t="s">
        <v>8</v>
      </c>
      <c r="AN2" s="75"/>
      <c r="AO2" s="75"/>
      <c r="AP2" s="75"/>
      <c r="AQ2" s="75"/>
      <c r="AR2" s="73"/>
      <c r="AS2" s="72" t="s">
        <v>9</v>
      </c>
      <c r="AT2" s="75"/>
      <c r="AU2" s="75"/>
      <c r="AV2" s="75"/>
      <c r="AW2" s="75"/>
      <c r="AX2" s="73"/>
      <c r="AY2" s="72" t="s">
        <v>74</v>
      </c>
      <c r="AZ2" s="75"/>
      <c r="BA2" s="75"/>
      <c r="BB2" s="75"/>
      <c r="BC2" s="75"/>
      <c r="BD2" s="73"/>
      <c r="BE2" s="72" t="s">
        <v>10</v>
      </c>
      <c r="BF2" s="75"/>
      <c r="BG2" s="75"/>
      <c r="BH2" s="73"/>
      <c r="BI2" s="72" t="s">
        <v>11</v>
      </c>
      <c r="BJ2" s="75"/>
      <c r="BK2" s="75"/>
      <c r="BL2" s="73"/>
      <c r="BM2" s="72" t="s">
        <v>95</v>
      </c>
      <c r="BN2" s="75"/>
      <c r="BO2" s="75"/>
      <c r="BP2" s="73"/>
      <c r="BQ2" s="72" t="s">
        <v>12</v>
      </c>
      <c r="BR2" s="75"/>
      <c r="BS2" s="75"/>
      <c r="BT2" s="73"/>
      <c r="BU2" s="72" t="s">
        <v>13</v>
      </c>
      <c r="BV2" s="75"/>
      <c r="BW2" s="75"/>
      <c r="BX2" s="73"/>
      <c r="BY2" s="72" t="s">
        <v>6</v>
      </c>
      <c r="BZ2" s="75"/>
      <c r="CA2" s="75"/>
      <c r="CB2" s="75"/>
      <c r="CC2" s="75"/>
      <c r="CD2" s="73"/>
      <c r="CE2" s="74" t="s">
        <v>14</v>
      </c>
      <c r="CF2" s="74"/>
      <c r="CG2" s="74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</row>
    <row r="3" spans="1:134" s="5" customFormat="1" ht="23.25" customHeight="1" thickBot="1">
      <c r="A3" s="20"/>
      <c r="B3" s="21"/>
      <c r="C3" s="10" t="s">
        <v>15</v>
      </c>
      <c r="D3" s="10" t="s">
        <v>16</v>
      </c>
      <c r="E3" s="76" t="s">
        <v>17</v>
      </c>
      <c r="F3" s="10" t="s">
        <v>18</v>
      </c>
      <c r="G3" s="10" t="s">
        <v>19</v>
      </c>
      <c r="H3" s="10" t="s">
        <v>20</v>
      </c>
      <c r="I3" s="10" t="s">
        <v>15</v>
      </c>
      <c r="J3" s="10" t="s">
        <v>16</v>
      </c>
      <c r="K3" s="76" t="s">
        <v>17</v>
      </c>
      <c r="L3" s="10" t="s">
        <v>18</v>
      </c>
      <c r="M3" s="10" t="s">
        <v>19</v>
      </c>
      <c r="N3" s="10" t="s">
        <v>20</v>
      </c>
      <c r="O3" s="10" t="s">
        <v>15</v>
      </c>
      <c r="P3" s="10" t="s">
        <v>16</v>
      </c>
      <c r="Q3" s="76" t="s">
        <v>17</v>
      </c>
      <c r="R3" s="10" t="s">
        <v>18</v>
      </c>
      <c r="S3" s="10" t="s">
        <v>19</v>
      </c>
      <c r="T3" s="10" t="s">
        <v>20</v>
      </c>
      <c r="U3" s="10" t="s">
        <v>15</v>
      </c>
      <c r="V3" s="10" t="s">
        <v>16</v>
      </c>
      <c r="W3" s="78" t="s">
        <v>17</v>
      </c>
      <c r="X3" s="10" t="s">
        <v>18</v>
      </c>
      <c r="Y3" s="10" t="s">
        <v>19</v>
      </c>
      <c r="Z3" s="10" t="s">
        <v>20</v>
      </c>
      <c r="AA3" s="10" t="s">
        <v>15</v>
      </c>
      <c r="AB3" s="10" t="s">
        <v>16</v>
      </c>
      <c r="AC3" s="76" t="s">
        <v>17</v>
      </c>
      <c r="AD3" s="10" t="s">
        <v>18</v>
      </c>
      <c r="AE3" s="10" t="s">
        <v>19</v>
      </c>
      <c r="AF3" s="10" t="s">
        <v>20</v>
      </c>
      <c r="AG3" s="10" t="s">
        <v>15</v>
      </c>
      <c r="AH3" s="10" t="s">
        <v>16</v>
      </c>
      <c r="AI3" s="76" t="s">
        <v>17</v>
      </c>
      <c r="AJ3" s="10" t="s">
        <v>18</v>
      </c>
      <c r="AK3" s="10" t="s">
        <v>19</v>
      </c>
      <c r="AL3" s="10" t="s">
        <v>20</v>
      </c>
      <c r="AM3" s="10" t="s">
        <v>15</v>
      </c>
      <c r="AN3" s="10" t="s">
        <v>16</v>
      </c>
      <c r="AO3" s="76" t="s">
        <v>17</v>
      </c>
      <c r="AP3" s="10" t="s">
        <v>18</v>
      </c>
      <c r="AQ3" s="10" t="s">
        <v>19</v>
      </c>
      <c r="AR3" s="10" t="s">
        <v>20</v>
      </c>
      <c r="AS3" s="10" t="s">
        <v>15</v>
      </c>
      <c r="AT3" s="10" t="s">
        <v>16</v>
      </c>
      <c r="AU3" s="76" t="s">
        <v>17</v>
      </c>
      <c r="AV3" s="10" t="s">
        <v>18</v>
      </c>
      <c r="AW3" s="10" t="s">
        <v>19</v>
      </c>
      <c r="AX3" s="10" t="s">
        <v>20</v>
      </c>
      <c r="AY3" s="10" t="s">
        <v>15</v>
      </c>
      <c r="AZ3" s="10" t="s">
        <v>16</v>
      </c>
      <c r="BA3" s="76" t="s">
        <v>17</v>
      </c>
      <c r="BB3" s="10" t="s">
        <v>18</v>
      </c>
      <c r="BC3" s="10" t="s">
        <v>19</v>
      </c>
      <c r="BD3" s="10" t="s">
        <v>20</v>
      </c>
      <c r="BE3" s="10" t="s">
        <v>21</v>
      </c>
      <c r="BF3" s="10" t="s">
        <v>18</v>
      </c>
      <c r="BG3" s="10" t="s">
        <v>19</v>
      </c>
      <c r="BH3" s="10" t="s">
        <v>20</v>
      </c>
      <c r="BI3" s="10" t="s">
        <v>21</v>
      </c>
      <c r="BJ3" s="10" t="s">
        <v>18</v>
      </c>
      <c r="BK3" s="10" t="s">
        <v>19</v>
      </c>
      <c r="BL3" s="10" t="s">
        <v>20</v>
      </c>
      <c r="BM3" s="22" t="s">
        <v>21</v>
      </c>
      <c r="BN3" s="22" t="s">
        <v>18</v>
      </c>
      <c r="BO3" s="22" t="s">
        <v>19</v>
      </c>
      <c r="BP3" s="22" t="s">
        <v>20</v>
      </c>
      <c r="BQ3" s="10" t="s">
        <v>21</v>
      </c>
      <c r="BR3" s="10" t="s">
        <v>18</v>
      </c>
      <c r="BS3" s="10" t="s">
        <v>19</v>
      </c>
      <c r="BT3" s="10" t="s">
        <v>20</v>
      </c>
      <c r="BU3" s="10" t="s">
        <v>21</v>
      </c>
      <c r="BV3" s="10" t="s">
        <v>18</v>
      </c>
      <c r="BW3" s="10" t="s">
        <v>19</v>
      </c>
      <c r="BX3" s="10" t="s">
        <v>20</v>
      </c>
      <c r="BY3" s="10" t="s">
        <v>15</v>
      </c>
      <c r="BZ3" s="10" t="s">
        <v>16</v>
      </c>
      <c r="CA3" s="76" t="s">
        <v>17</v>
      </c>
      <c r="CB3" s="10" t="s">
        <v>18</v>
      </c>
      <c r="CC3" s="10" t="s">
        <v>19</v>
      </c>
      <c r="CD3" s="10" t="s">
        <v>20</v>
      </c>
      <c r="CE3" s="10" t="s">
        <v>18</v>
      </c>
      <c r="CF3" s="10" t="s">
        <v>19</v>
      </c>
      <c r="CG3" s="23" t="s">
        <v>22</v>
      </c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</row>
    <row r="4" spans="1:134" s="6" customFormat="1" ht="143.25" customHeight="1">
      <c r="A4" s="24" t="s">
        <v>23</v>
      </c>
      <c r="B4" s="24" t="s">
        <v>24</v>
      </c>
      <c r="C4" s="11" t="s">
        <v>25</v>
      </c>
      <c r="D4" s="11" t="s">
        <v>26</v>
      </c>
      <c r="E4" s="77"/>
      <c r="F4" s="11" t="s">
        <v>27</v>
      </c>
      <c r="G4" s="11"/>
      <c r="H4" s="11"/>
      <c r="I4" s="11" t="s">
        <v>28</v>
      </c>
      <c r="J4" s="11" t="s">
        <v>29</v>
      </c>
      <c r="K4" s="77"/>
      <c r="L4" s="11" t="s">
        <v>30</v>
      </c>
      <c r="M4" s="11"/>
      <c r="N4" s="11"/>
      <c r="O4" s="11" t="s">
        <v>31</v>
      </c>
      <c r="P4" s="11" t="s">
        <v>32</v>
      </c>
      <c r="Q4" s="77"/>
      <c r="R4" s="11" t="s">
        <v>30</v>
      </c>
      <c r="S4" s="11"/>
      <c r="T4" s="11"/>
      <c r="U4" s="11" t="s">
        <v>33</v>
      </c>
      <c r="V4" s="11" t="s">
        <v>34</v>
      </c>
      <c r="W4" s="79"/>
      <c r="X4" s="11" t="s">
        <v>30</v>
      </c>
      <c r="Y4" s="11"/>
      <c r="Z4" s="11"/>
      <c r="AA4" s="11" t="s">
        <v>35</v>
      </c>
      <c r="AB4" s="11" t="s">
        <v>36</v>
      </c>
      <c r="AC4" s="77"/>
      <c r="AD4" s="11" t="s">
        <v>30</v>
      </c>
      <c r="AE4" s="11"/>
      <c r="AF4" s="11"/>
      <c r="AG4" s="11" t="s">
        <v>40</v>
      </c>
      <c r="AH4" s="11" t="s">
        <v>41</v>
      </c>
      <c r="AI4" s="77"/>
      <c r="AJ4" s="11" t="s">
        <v>42</v>
      </c>
      <c r="AK4" s="11"/>
      <c r="AL4" s="11"/>
      <c r="AM4" s="11" t="s">
        <v>43</v>
      </c>
      <c r="AN4" s="11" t="s">
        <v>44</v>
      </c>
      <c r="AO4" s="77"/>
      <c r="AP4" s="11" t="s">
        <v>45</v>
      </c>
      <c r="AQ4" s="11"/>
      <c r="AR4" s="11"/>
      <c r="AS4" s="11" t="s">
        <v>46</v>
      </c>
      <c r="AT4" s="11" t="s">
        <v>47</v>
      </c>
      <c r="AU4" s="77"/>
      <c r="AV4" s="11" t="s">
        <v>48</v>
      </c>
      <c r="AW4" s="11"/>
      <c r="AX4" s="11"/>
      <c r="AY4" s="11" t="s">
        <v>75</v>
      </c>
      <c r="AZ4" s="11" t="s">
        <v>76</v>
      </c>
      <c r="BA4" s="77"/>
      <c r="BB4" s="11" t="s">
        <v>77</v>
      </c>
      <c r="BC4" s="11"/>
      <c r="BD4" s="11"/>
      <c r="BE4" s="11"/>
      <c r="BF4" s="11" t="s">
        <v>49</v>
      </c>
      <c r="BG4" s="11"/>
      <c r="BH4" s="11"/>
      <c r="BI4" s="11"/>
      <c r="BJ4" s="11" t="s">
        <v>94</v>
      </c>
      <c r="BK4" s="11"/>
      <c r="BL4" s="11"/>
      <c r="BM4" s="25"/>
      <c r="BN4" s="26" t="s">
        <v>96</v>
      </c>
      <c r="BO4" s="26"/>
      <c r="BP4" s="26"/>
      <c r="BQ4" s="11"/>
      <c r="BR4" s="11" t="s">
        <v>50</v>
      </c>
      <c r="BS4" s="11"/>
      <c r="BT4" s="11"/>
      <c r="BU4" s="11"/>
      <c r="BV4" s="11" t="s">
        <v>51</v>
      </c>
      <c r="BW4" s="11"/>
      <c r="BX4" s="11"/>
      <c r="BY4" s="11" t="s">
        <v>37</v>
      </c>
      <c r="BZ4" s="11" t="s">
        <v>38</v>
      </c>
      <c r="CA4" s="77"/>
      <c r="CB4" s="11" t="s">
        <v>39</v>
      </c>
      <c r="CC4" s="11"/>
      <c r="CD4" s="11"/>
      <c r="CE4" s="11"/>
      <c r="CF4" s="11"/>
      <c r="CG4" s="27"/>
    </row>
    <row r="5" spans="1:134" s="7" customFormat="1" ht="51" customHeight="1">
      <c r="A5" s="28" t="s">
        <v>52</v>
      </c>
      <c r="B5" s="29" t="s">
        <v>90</v>
      </c>
      <c r="C5" s="30">
        <v>28</v>
      </c>
      <c r="D5" s="30">
        <f>49+18</f>
        <v>67</v>
      </c>
      <c r="E5" s="31">
        <f>C5*100/D5</f>
        <v>41.791044776119406</v>
      </c>
      <c r="F5" s="16">
        <v>30</v>
      </c>
      <c r="G5" s="15">
        <f>E5*F5/70</f>
        <v>17.910447761194032</v>
      </c>
      <c r="H5" s="15">
        <f>G5/F5</f>
        <v>0.59701492537313439</v>
      </c>
      <c r="I5" s="13">
        <v>1</v>
      </c>
      <c r="J5" s="13">
        <v>1492</v>
      </c>
      <c r="K5" s="32">
        <f>I5/J5*100</f>
        <v>6.7024128686327081E-2</v>
      </c>
      <c r="L5" s="14">
        <v>30</v>
      </c>
      <c r="M5" s="33">
        <v>30</v>
      </c>
      <c r="N5" s="33">
        <f>M5/L5</f>
        <v>1</v>
      </c>
      <c r="O5" s="12">
        <v>0</v>
      </c>
      <c r="P5" s="13">
        <v>0</v>
      </c>
      <c r="Q5" s="14">
        <v>0</v>
      </c>
      <c r="R5" s="14">
        <v>30</v>
      </c>
      <c r="S5" s="15">
        <v>0</v>
      </c>
      <c r="T5" s="15">
        <f>S5/R5</f>
        <v>0</v>
      </c>
      <c r="U5" s="13">
        <v>0</v>
      </c>
      <c r="V5" s="34">
        <v>1487</v>
      </c>
      <c r="W5" s="33">
        <f>U5/V5*100</f>
        <v>0</v>
      </c>
      <c r="X5" s="33">
        <v>30</v>
      </c>
      <c r="Y5" s="33">
        <v>30</v>
      </c>
      <c r="Z5" s="33">
        <f>Y5/X5</f>
        <v>1</v>
      </c>
      <c r="AA5" s="35">
        <v>333721.15000000002</v>
      </c>
      <c r="AB5" s="35">
        <v>121180590.79000001</v>
      </c>
      <c r="AC5" s="32">
        <f>AA5*100/AB5</f>
        <v>0.27539158525668717</v>
      </c>
      <c r="AD5" s="33">
        <v>30</v>
      </c>
      <c r="AE5" s="15">
        <v>30</v>
      </c>
      <c r="AF5" s="15">
        <f>AE5/AD5</f>
        <v>1</v>
      </c>
      <c r="AG5" s="14">
        <v>0</v>
      </c>
      <c r="AH5" s="34">
        <v>1492</v>
      </c>
      <c r="AI5" s="14">
        <f>AG5/AH5*100</f>
        <v>0</v>
      </c>
      <c r="AJ5" s="14">
        <v>20</v>
      </c>
      <c r="AK5" s="33">
        <v>20</v>
      </c>
      <c r="AL5" s="33">
        <f>AK5/AJ5</f>
        <v>1</v>
      </c>
      <c r="AM5" s="14">
        <v>0</v>
      </c>
      <c r="AN5" s="13">
        <v>1492</v>
      </c>
      <c r="AO5" s="14">
        <f>AM5/AN5*100</f>
        <v>0</v>
      </c>
      <c r="AP5" s="14">
        <v>40</v>
      </c>
      <c r="AQ5" s="33">
        <v>40</v>
      </c>
      <c r="AR5" s="33">
        <f>AQ5/AP5</f>
        <v>1</v>
      </c>
      <c r="AS5" s="36">
        <v>1001</v>
      </c>
      <c r="AT5" s="34">
        <v>1001</v>
      </c>
      <c r="AU5" s="15">
        <f>AS5/AT5*100</f>
        <v>100</v>
      </c>
      <c r="AV5" s="14">
        <v>30</v>
      </c>
      <c r="AW5" s="33">
        <v>30</v>
      </c>
      <c r="AX5" s="33">
        <f>AW5/AV5</f>
        <v>1</v>
      </c>
      <c r="AY5" s="14">
        <v>0</v>
      </c>
      <c r="AZ5" s="13">
        <v>0</v>
      </c>
      <c r="BA5" s="15">
        <v>0</v>
      </c>
      <c r="BB5" s="14">
        <v>10</v>
      </c>
      <c r="BC5" s="15">
        <v>0</v>
      </c>
      <c r="BD5" s="15">
        <f>BC5/BB5</f>
        <v>0</v>
      </c>
      <c r="BE5" s="14">
        <v>0</v>
      </c>
      <c r="BF5" s="14">
        <v>30</v>
      </c>
      <c r="BG5" s="15">
        <v>30</v>
      </c>
      <c r="BH5" s="15">
        <f>BG5/BF5</f>
        <v>1</v>
      </c>
      <c r="BI5" s="30">
        <v>50</v>
      </c>
      <c r="BJ5" s="14">
        <v>10</v>
      </c>
      <c r="BK5" s="15">
        <v>10</v>
      </c>
      <c r="BL5" s="15">
        <f>BK5/BJ5</f>
        <v>1</v>
      </c>
      <c r="BM5" s="37">
        <v>0.92</v>
      </c>
      <c r="BN5" s="30">
        <v>20</v>
      </c>
      <c r="BO5" s="38">
        <v>20</v>
      </c>
      <c r="BP5" s="38">
        <f>BO5/BN5</f>
        <v>1</v>
      </c>
      <c r="BQ5" s="39">
        <v>0</v>
      </c>
      <c r="BR5" s="39">
        <v>40</v>
      </c>
      <c r="BS5" s="40">
        <v>0</v>
      </c>
      <c r="BT5" s="40">
        <f>BS5/BR5</f>
        <v>0</v>
      </c>
      <c r="BU5" s="14">
        <v>0</v>
      </c>
      <c r="BV5" s="14">
        <v>20</v>
      </c>
      <c r="BW5" s="15">
        <v>20</v>
      </c>
      <c r="BX5" s="15">
        <v>1</v>
      </c>
      <c r="BY5" s="12">
        <v>0</v>
      </c>
      <c r="BZ5" s="34">
        <v>1487</v>
      </c>
      <c r="CA5" s="32">
        <f>BY5/BZ5*100</f>
        <v>0</v>
      </c>
      <c r="CB5" s="16">
        <v>20</v>
      </c>
      <c r="CC5" s="15">
        <v>20</v>
      </c>
      <c r="CD5" s="15">
        <f>CC5/CB5</f>
        <v>1</v>
      </c>
      <c r="CE5" s="41">
        <f>SUM(CB5,BV5,BR5,BN5,BJ5,BF5,BB5,AV5,AP5,AJ5,AD5,X5,R5,L5,F5)</f>
        <v>390</v>
      </c>
      <c r="CF5" s="71">
        <f>SUM(CC5,BW5,BS5,BO5,BK5,BG5,BC5,AW5,AQ5,AK5,AE5,Y5,S5,M5,G5)</f>
        <v>297.91044776119401</v>
      </c>
      <c r="CG5" s="42">
        <v>0.66</v>
      </c>
      <c r="CH5" s="43"/>
      <c r="CI5" s="44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</row>
    <row r="6" spans="1:134" s="7" customFormat="1" ht="50.25" customHeight="1">
      <c r="A6" s="28" t="s">
        <v>53</v>
      </c>
      <c r="B6" s="28" t="s">
        <v>79</v>
      </c>
      <c r="C6" s="45">
        <v>37</v>
      </c>
      <c r="D6" s="45">
        <v>74</v>
      </c>
      <c r="E6" s="31">
        <f t="shared" ref="E6:E21" si="0">C6*100/D6</f>
        <v>50</v>
      </c>
      <c r="F6" s="16">
        <v>30</v>
      </c>
      <c r="G6" s="15">
        <f t="shared" ref="G6:G20" si="1">E6*F6/70</f>
        <v>21.428571428571427</v>
      </c>
      <c r="H6" s="15">
        <f t="shared" ref="H6:H21" si="2">G6/F6</f>
        <v>0.71428571428571419</v>
      </c>
      <c r="I6" s="13">
        <v>0</v>
      </c>
      <c r="J6" s="12">
        <v>943</v>
      </c>
      <c r="K6" s="32">
        <f t="shared" ref="K6:K21" si="3">I6/J6*100</f>
        <v>0</v>
      </c>
      <c r="L6" s="14">
        <v>30</v>
      </c>
      <c r="M6" s="33">
        <v>30</v>
      </c>
      <c r="N6" s="33">
        <f t="shared" ref="N6:N21" si="4">M6/L6</f>
        <v>1</v>
      </c>
      <c r="O6" s="12">
        <v>0</v>
      </c>
      <c r="P6" s="13">
        <v>0</v>
      </c>
      <c r="Q6" s="14">
        <v>0</v>
      </c>
      <c r="R6" s="14">
        <v>30</v>
      </c>
      <c r="S6" s="15">
        <v>0</v>
      </c>
      <c r="T6" s="15">
        <f t="shared" ref="T6:T21" si="5">S6/R6</f>
        <v>0</v>
      </c>
      <c r="U6" s="46">
        <v>0</v>
      </c>
      <c r="V6" s="12">
        <v>915</v>
      </c>
      <c r="W6" s="33">
        <f t="shared" ref="W6:W20" si="6">U6/V6*100</f>
        <v>0</v>
      </c>
      <c r="X6" s="33">
        <v>30</v>
      </c>
      <c r="Y6" s="33">
        <v>30</v>
      </c>
      <c r="Z6" s="33">
        <f t="shared" ref="Z6:Z21" si="7">Y6/X6</f>
        <v>1</v>
      </c>
      <c r="AA6" s="35">
        <v>148303.74</v>
      </c>
      <c r="AB6" s="35">
        <v>74135241.019999996</v>
      </c>
      <c r="AC6" s="32">
        <f t="shared" ref="AC6:AC21" si="8">AA6*100/AB6</f>
        <v>0.2000448612016936</v>
      </c>
      <c r="AD6" s="33">
        <v>30</v>
      </c>
      <c r="AE6" s="15">
        <v>30</v>
      </c>
      <c r="AF6" s="15">
        <f t="shared" ref="AF6:AF21" si="9">AE6/AD6</f>
        <v>1</v>
      </c>
      <c r="AG6" s="14">
        <v>0</v>
      </c>
      <c r="AH6" s="12">
        <v>943</v>
      </c>
      <c r="AI6" s="14">
        <f t="shared" ref="AI6:AI21" si="10">AG6/AH6*100</f>
        <v>0</v>
      </c>
      <c r="AJ6" s="14">
        <v>20</v>
      </c>
      <c r="AK6" s="33">
        <v>20</v>
      </c>
      <c r="AL6" s="33">
        <f t="shared" ref="AL6:AL21" si="11">AK6/AJ6</f>
        <v>1</v>
      </c>
      <c r="AM6" s="14">
        <v>0</v>
      </c>
      <c r="AN6" s="14">
        <v>930</v>
      </c>
      <c r="AO6" s="14">
        <f t="shared" ref="AO6:AO21" si="12">AM6/AN6*100</f>
        <v>0</v>
      </c>
      <c r="AP6" s="14">
        <v>40</v>
      </c>
      <c r="AQ6" s="33">
        <v>40</v>
      </c>
      <c r="AR6" s="33">
        <f t="shared" ref="AR6:AR21" si="13">AQ6/AP6</f>
        <v>1</v>
      </c>
      <c r="AS6" s="36">
        <v>1295</v>
      </c>
      <c r="AT6" s="47">
        <v>1297</v>
      </c>
      <c r="AU6" s="15">
        <f t="shared" ref="AU6:AU21" si="14">AS6/AT6*100</f>
        <v>99.845797995373943</v>
      </c>
      <c r="AV6" s="14">
        <v>30</v>
      </c>
      <c r="AW6" s="33">
        <v>30</v>
      </c>
      <c r="AX6" s="33">
        <f t="shared" ref="AX6:AX21" si="15">AW6/AV6</f>
        <v>1</v>
      </c>
      <c r="AY6" s="14">
        <v>0</v>
      </c>
      <c r="AZ6" s="13">
        <v>0</v>
      </c>
      <c r="BA6" s="15">
        <v>0</v>
      </c>
      <c r="BB6" s="14">
        <v>10</v>
      </c>
      <c r="BC6" s="15">
        <v>0</v>
      </c>
      <c r="BD6" s="15">
        <f t="shared" ref="BD6:BD21" si="16">BC6/BB6</f>
        <v>0</v>
      </c>
      <c r="BE6" s="14">
        <v>0</v>
      </c>
      <c r="BF6" s="14">
        <v>30</v>
      </c>
      <c r="BG6" s="15">
        <v>30</v>
      </c>
      <c r="BH6" s="15">
        <f t="shared" ref="BH6:BH21" si="17">BG6/BF6</f>
        <v>1</v>
      </c>
      <c r="BI6" s="14">
        <v>0</v>
      </c>
      <c r="BJ6" s="14">
        <v>10</v>
      </c>
      <c r="BK6" s="15">
        <v>0</v>
      </c>
      <c r="BL6" s="15">
        <f t="shared" ref="BL6:BL21" si="18">BK6/BJ6</f>
        <v>0</v>
      </c>
      <c r="BM6" s="37">
        <v>0.45700000000000002</v>
      </c>
      <c r="BN6" s="30">
        <v>20</v>
      </c>
      <c r="BO6" s="38">
        <v>20</v>
      </c>
      <c r="BP6" s="38">
        <f t="shared" ref="BP6:BP21" si="19">BO6/BN6</f>
        <v>1</v>
      </c>
      <c r="BQ6" s="39">
        <v>0</v>
      </c>
      <c r="BR6" s="39">
        <v>40</v>
      </c>
      <c r="BS6" s="40">
        <v>0</v>
      </c>
      <c r="BT6" s="40">
        <f t="shared" ref="BT6:BT20" si="20">BS6/BR6</f>
        <v>0</v>
      </c>
      <c r="BU6" s="14">
        <v>0</v>
      </c>
      <c r="BV6" s="14">
        <v>20</v>
      </c>
      <c r="BW6" s="15">
        <v>20</v>
      </c>
      <c r="BX6" s="15">
        <v>1</v>
      </c>
      <c r="BY6" s="12">
        <v>0</v>
      </c>
      <c r="BZ6" s="12">
        <v>915</v>
      </c>
      <c r="CA6" s="32">
        <f t="shared" ref="CA6:CA21" si="21">BY6/BZ6*100</f>
        <v>0</v>
      </c>
      <c r="CB6" s="16">
        <v>20</v>
      </c>
      <c r="CC6" s="15">
        <v>0</v>
      </c>
      <c r="CD6" s="15">
        <f t="shared" ref="CD6:CD21" si="22">CC6/CB6</f>
        <v>0</v>
      </c>
      <c r="CE6" s="41">
        <f t="shared" ref="CE6:CE21" si="23">SUM(CB6,BV6,BR6,BN6,BJ6,BF6,BB6,AV6,AP6,AJ6,AD6,X6,R6,L6,F6)</f>
        <v>390</v>
      </c>
      <c r="CF6" s="71">
        <f t="shared" ref="CF6:CF21" si="24">SUM(CC6,BW6,BS6,BO6,BK6,BG6,BC6,AW6,AQ6,AK6,AE6,Y6,S6,M6,G6)</f>
        <v>271.42857142857144</v>
      </c>
      <c r="CG6" s="42">
        <v>0.66</v>
      </c>
      <c r="CH6" s="43"/>
      <c r="CI6" s="44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</row>
    <row r="7" spans="1:134" s="49" customFormat="1" ht="37.5" customHeight="1">
      <c r="A7" s="28" t="s">
        <v>93</v>
      </c>
      <c r="B7" s="28" t="s">
        <v>99</v>
      </c>
      <c r="C7" s="14">
        <v>12</v>
      </c>
      <c r="D7" s="14">
        <v>34</v>
      </c>
      <c r="E7" s="31">
        <f t="shared" si="0"/>
        <v>35.294117647058826</v>
      </c>
      <c r="F7" s="16">
        <v>30</v>
      </c>
      <c r="G7" s="15">
        <f t="shared" si="1"/>
        <v>15.12605042016807</v>
      </c>
      <c r="H7" s="15">
        <f t="shared" si="2"/>
        <v>0.504201680672269</v>
      </c>
      <c r="I7" s="13">
        <v>3</v>
      </c>
      <c r="J7" s="47">
        <v>1478</v>
      </c>
      <c r="K7" s="32">
        <f t="shared" si="3"/>
        <v>0.20297699594046006</v>
      </c>
      <c r="L7" s="14">
        <v>30</v>
      </c>
      <c r="M7" s="33">
        <v>30</v>
      </c>
      <c r="N7" s="33">
        <f t="shared" si="4"/>
        <v>1</v>
      </c>
      <c r="O7" s="12">
        <v>0</v>
      </c>
      <c r="P7" s="13">
        <v>0</v>
      </c>
      <c r="Q7" s="14">
        <v>0</v>
      </c>
      <c r="R7" s="14">
        <v>30</v>
      </c>
      <c r="S7" s="15">
        <v>0</v>
      </c>
      <c r="T7" s="15">
        <f t="shared" si="5"/>
        <v>0</v>
      </c>
      <c r="U7" s="46">
        <v>0</v>
      </c>
      <c r="V7" s="47">
        <v>1507</v>
      </c>
      <c r="W7" s="33">
        <f t="shared" si="6"/>
        <v>0</v>
      </c>
      <c r="X7" s="33">
        <v>30</v>
      </c>
      <c r="Y7" s="33">
        <v>30</v>
      </c>
      <c r="Z7" s="33">
        <f t="shared" si="7"/>
        <v>1</v>
      </c>
      <c r="AA7" s="35">
        <v>971686.08</v>
      </c>
      <c r="AB7" s="35">
        <v>118544623.25</v>
      </c>
      <c r="AC7" s="32">
        <f t="shared" si="8"/>
        <v>0.81967958846248223</v>
      </c>
      <c r="AD7" s="33">
        <v>30</v>
      </c>
      <c r="AE7" s="15">
        <v>20</v>
      </c>
      <c r="AF7" s="15">
        <f t="shared" si="9"/>
        <v>0.66666666666666663</v>
      </c>
      <c r="AG7" s="14">
        <v>0</v>
      </c>
      <c r="AH7" s="47">
        <v>1478</v>
      </c>
      <c r="AI7" s="14">
        <f t="shared" si="10"/>
        <v>0</v>
      </c>
      <c r="AJ7" s="14">
        <v>20</v>
      </c>
      <c r="AK7" s="33">
        <v>20</v>
      </c>
      <c r="AL7" s="33">
        <f t="shared" si="11"/>
        <v>1</v>
      </c>
      <c r="AM7" s="14">
        <v>0</v>
      </c>
      <c r="AN7" s="36">
        <v>1478</v>
      </c>
      <c r="AO7" s="14">
        <f t="shared" si="12"/>
        <v>0</v>
      </c>
      <c r="AP7" s="14">
        <v>40</v>
      </c>
      <c r="AQ7" s="33">
        <v>40</v>
      </c>
      <c r="AR7" s="33">
        <f t="shared" si="13"/>
        <v>1</v>
      </c>
      <c r="AS7" s="14">
        <v>0</v>
      </c>
      <c r="AT7" s="47">
        <v>0</v>
      </c>
      <c r="AU7" s="15">
        <v>0</v>
      </c>
      <c r="AV7" s="14">
        <v>30</v>
      </c>
      <c r="AW7" s="33">
        <v>0</v>
      </c>
      <c r="AX7" s="33">
        <f t="shared" si="15"/>
        <v>0</v>
      </c>
      <c r="AY7" s="14">
        <v>0</v>
      </c>
      <c r="AZ7" s="13">
        <v>0</v>
      </c>
      <c r="BA7" s="15">
        <v>0</v>
      </c>
      <c r="BB7" s="14">
        <v>10</v>
      </c>
      <c r="BC7" s="15">
        <v>0</v>
      </c>
      <c r="BD7" s="15">
        <f t="shared" si="16"/>
        <v>0</v>
      </c>
      <c r="BE7" s="14">
        <v>0</v>
      </c>
      <c r="BF7" s="14">
        <v>30</v>
      </c>
      <c r="BG7" s="15">
        <v>30</v>
      </c>
      <c r="BH7" s="15">
        <f t="shared" si="17"/>
        <v>1</v>
      </c>
      <c r="BI7" s="14">
        <v>100</v>
      </c>
      <c r="BJ7" s="14">
        <v>10</v>
      </c>
      <c r="BK7" s="15">
        <v>10</v>
      </c>
      <c r="BL7" s="15">
        <f t="shared" si="18"/>
        <v>1</v>
      </c>
      <c r="BM7" s="37">
        <v>0.40300000000000002</v>
      </c>
      <c r="BN7" s="30">
        <v>20</v>
      </c>
      <c r="BO7" s="38">
        <v>20</v>
      </c>
      <c r="BP7" s="38">
        <f t="shared" si="19"/>
        <v>1</v>
      </c>
      <c r="BQ7" s="39">
        <v>0</v>
      </c>
      <c r="BR7" s="39">
        <v>40</v>
      </c>
      <c r="BS7" s="40">
        <v>0</v>
      </c>
      <c r="BT7" s="40">
        <f t="shared" si="20"/>
        <v>0</v>
      </c>
      <c r="BU7" s="14">
        <v>0</v>
      </c>
      <c r="BV7" s="14">
        <v>20</v>
      </c>
      <c r="BW7" s="15">
        <v>20</v>
      </c>
      <c r="BX7" s="15">
        <v>1</v>
      </c>
      <c r="BY7" s="12">
        <v>0</v>
      </c>
      <c r="BZ7" s="47">
        <v>1507</v>
      </c>
      <c r="CA7" s="32">
        <f t="shared" si="21"/>
        <v>0</v>
      </c>
      <c r="CB7" s="16">
        <v>20</v>
      </c>
      <c r="CC7" s="15">
        <v>20</v>
      </c>
      <c r="CD7" s="15">
        <f t="shared" si="22"/>
        <v>1</v>
      </c>
      <c r="CE7" s="41">
        <f t="shared" si="23"/>
        <v>390</v>
      </c>
      <c r="CF7" s="71">
        <f t="shared" si="24"/>
        <v>255.12605042016807</v>
      </c>
      <c r="CG7" s="42">
        <v>0.56000000000000005</v>
      </c>
      <c r="CH7" s="43"/>
      <c r="CI7" s="44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</row>
    <row r="8" spans="1:134" s="49" customFormat="1" ht="56.25" customHeight="1">
      <c r="A8" s="28" t="s">
        <v>93</v>
      </c>
      <c r="B8" s="28" t="s">
        <v>91</v>
      </c>
      <c r="C8" s="50">
        <v>40</v>
      </c>
      <c r="D8" s="50">
        <v>45</v>
      </c>
      <c r="E8" s="31">
        <f>C8*100/D8</f>
        <v>88.888888888888886</v>
      </c>
      <c r="F8" s="16">
        <v>30</v>
      </c>
      <c r="G8" s="15">
        <v>30</v>
      </c>
      <c r="H8" s="15">
        <f t="shared" si="2"/>
        <v>1</v>
      </c>
      <c r="I8" s="13">
        <v>5</v>
      </c>
      <c r="J8" s="51">
        <v>1605</v>
      </c>
      <c r="K8" s="32">
        <f t="shared" si="3"/>
        <v>0.3115264797507788</v>
      </c>
      <c r="L8" s="14">
        <v>30</v>
      </c>
      <c r="M8" s="33">
        <v>30</v>
      </c>
      <c r="N8" s="33">
        <f t="shared" si="4"/>
        <v>1</v>
      </c>
      <c r="O8" s="12">
        <v>0</v>
      </c>
      <c r="P8" s="13">
        <v>0</v>
      </c>
      <c r="Q8" s="14">
        <v>0</v>
      </c>
      <c r="R8" s="14">
        <v>30</v>
      </c>
      <c r="S8" s="15">
        <v>0</v>
      </c>
      <c r="T8" s="15">
        <f t="shared" si="5"/>
        <v>0</v>
      </c>
      <c r="U8" s="46">
        <v>0</v>
      </c>
      <c r="V8" s="52">
        <v>1623</v>
      </c>
      <c r="W8" s="33">
        <f t="shared" si="6"/>
        <v>0</v>
      </c>
      <c r="X8" s="33">
        <v>30</v>
      </c>
      <c r="Y8" s="33">
        <v>30</v>
      </c>
      <c r="Z8" s="33">
        <f t="shared" si="7"/>
        <v>1</v>
      </c>
      <c r="AA8" s="35">
        <v>1434576.67</v>
      </c>
      <c r="AB8" s="35">
        <v>138191285.72</v>
      </c>
      <c r="AC8" s="32">
        <f t="shared" si="8"/>
        <v>1.0381093587237522</v>
      </c>
      <c r="AD8" s="33">
        <v>30</v>
      </c>
      <c r="AE8" s="15">
        <v>20</v>
      </c>
      <c r="AF8" s="15">
        <f t="shared" si="9"/>
        <v>0.66666666666666663</v>
      </c>
      <c r="AG8" s="14">
        <v>0</v>
      </c>
      <c r="AH8" s="52">
        <v>1605</v>
      </c>
      <c r="AI8" s="14">
        <f t="shared" si="10"/>
        <v>0</v>
      </c>
      <c r="AJ8" s="14">
        <v>20</v>
      </c>
      <c r="AK8" s="33">
        <v>20</v>
      </c>
      <c r="AL8" s="33">
        <f t="shared" si="11"/>
        <v>1</v>
      </c>
      <c r="AM8" s="14">
        <v>0</v>
      </c>
      <c r="AN8" s="36">
        <v>1605</v>
      </c>
      <c r="AO8" s="14">
        <f t="shared" si="12"/>
        <v>0</v>
      </c>
      <c r="AP8" s="14">
        <v>40</v>
      </c>
      <c r="AQ8" s="33">
        <v>40</v>
      </c>
      <c r="AR8" s="33">
        <f t="shared" si="13"/>
        <v>1</v>
      </c>
      <c r="AS8" s="14">
        <v>0</v>
      </c>
      <c r="AT8" s="52">
        <v>0</v>
      </c>
      <c r="AU8" s="15">
        <v>0</v>
      </c>
      <c r="AV8" s="14">
        <v>30</v>
      </c>
      <c r="AW8" s="33">
        <v>0</v>
      </c>
      <c r="AX8" s="33">
        <f t="shared" si="15"/>
        <v>0</v>
      </c>
      <c r="AY8" s="14">
        <v>0</v>
      </c>
      <c r="AZ8" s="13">
        <v>0</v>
      </c>
      <c r="BA8" s="15">
        <v>0</v>
      </c>
      <c r="BB8" s="14">
        <v>10</v>
      </c>
      <c r="BC8" s="15">
        <v>0</v>
      </c>
      <c r="BD8" s="15">
        <f t="shared" si="16"/>
        <v>0</v>
      </c>
      <c r="BE8" s="14">
        <v>0</v>
      </c>
      <c r="BF8" s="14">
        <v>30</v>
      </c>
      <c r="BG8" s="15">
        <v>30</v>
      </c>
      <c r="BH8" s="15">
        <f t="shared" si="17"/>
        <v>1</v>
      </c>
      <c r="BI8" s="14">
        <v>100</v>
      </c>
      <c r="BJ8" s="14">
        <v>10</v>
      </c>
      <c r="BK8" s="15">
        <v>10</v>
      </c>
      <c r="BL8" s="15">
        <f t="shared" si="18"/>
        <v>1</v>
      </c>
      <c r="BM8" s="37">
        <v>0.40100000000000002</v>
      </c>
      <c r="BN8" s="30">
        <v>20</v>
      </c>
      <c r="BO8" s="38">
        <v>20</v>
      </c>
      <c r="BP8" s="38">
        <f t="shared" si="19"/>
        <v>1</v>
      </c>
      <c r="BQ8" s="39">
        <v>0</v>
      </c>
      <c r="BR8" s="39">
        <v>40</v>
      </c>
      <c r="BS8" s="40">
        <v>0</v>
      </c>
      <c r="BT8" s="40">
        <f t="shared" si="20"/>
        <v>0</v>
      </c>
      <c r="BU8" s="14">
        <v>0</v>
      </c>
      <c r="BV8" s="14">
        <v>20</v>
      </c>
      <c r="BW8" s="15">
        <v>20</v>
      </c>
      <c r="BX8" s="15">
        <v>1</v>
      </c>
      <c r="BY8" s="12">
        <v>0</v>
      </c>
      <c r="BZ8" s="52">
        <v>1623</v>
      </c>
      <c r="CA8" s="32">
        <f t="shared" si="21"/>
        <v>0</v>
      </c>
      <c r="CB8" s="16">
        <v>20</v>
      </c>
      <c r="CC8" s="15">
        <v>20</v>
      </c>
      <c r="CD8" s="15">
        <f t="shared" si="22"/>
        <v>1</v>
      </c>
      <c r="CE8" s="41">
        <f t="shared" si="23"/>
        <v>390</v>
      </c>
      <c r="CF8" s="71">
        <f t="shared" si="24"/>
        <v>270</v>
      </c>
      <c r="CG8" s="42">
        <v>0.65</v>
      </c>
      <c r="CH8" s="43"/>
      <c r="CI8" s="44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</row>
    <row r="9" spans="1:134" s="7" customFormat="1" ht="32.25" customHeight="1">
      <c r="A9" s="28" t="s">
        <v>54</v>
      </c>
      <c r="B9" s="28" t="s">
        <v>80</v>
      </c>
      <c r="C9" s="14">
        <v>24</v>
      </c>
      <c r="D9" s="14">
        <v>39</v>
      </c>
      <c r="E9" s="31">
        <f t="shared" si="0"/>
        <v>61.53846153846154</v>
      </c>
      <c r="F9" s="16">
        <v>30</v>
      </c>
      <c r="G9" s="15">
        <f t="shared" si="1"/>
        <v>26.373626373626376</v>
      </c>
      <c r="H9" s="15">
        <f t="shared" si="2"/>
        <v>0.87912087912087922</v>
      </c>
      <c r="I9" s="13">
        <v>1</v>
      </c>
      <c r="J9" s="13">
        <v>788</v>
      </c>
      <c r="K9" s="32">
        <f t="shared" si="3"/>
        <v>0.12690355329949238</v>
      </c>
      <c r="L9" s="14">
        <v>30</v>
      </c>
      <c r="M9" s="33">
        <v>30</v>
      </c>
      <c r="N9" s="33">
        <f t="shared" si="4"/>
        <v>1</v>
      </c>
      <c r="O9" s="12">
        <v>0</v>
      </c>
      <c r="P9" s="13">
        <v>0</v>
      </c>
      <c r="Q9" s="14">
        <v>0</v>
      </c>
      <c r="R9" s="14">
        <v>30</v>
      </c>
      <c r="S9" s="15">
        <v>0</v>
      </c>
      <c r="T9" s="15">
        <f t="shared" si="5"/>
        <v>0</v>
      </c>
      <c r="U9" s="46">
        <v>0</v>
      </c>
      <c r="V9" s="53">
        <v>774</v>
      </c>
      <c r="W9" s="33">
        <f t="shared" si="6"/>
        <v>0</v>
      </c>
      <c r="X9" s="33">
        <v>30</v>
      </c>
      <c r="Y9" s="33">
        <v>30</v>
      </c>
      <c r="Z9" s="33">
        <f t="shared" si="7"/>
        <v>1</v>
      </c>
      <c r="AA9" s="35">
        <v>188878.83</v>
      </c>
      <c r="AB9" s="35">
        <v>69107006.959999993</v>
      </c>
      <c r="AC9" s="32">
        <f t="shared" si="8"/>
        <v>0.27331357312193461</v>
      </c>
      <c r="AD9" s="33">
        <v>30</v>
      </c>
      <c r="AE9" s="15">
        <v>30</v>
      </c>
      <c r="AF9" s="15">
        <f t="shared" si="9"/>
        <v>1</v>
      </c>
      <c r="AG9" s="14">
        <v>0</v>
      </c>
      <c r="AH9" s="53">
        <v>788</v>
      </c>
      <c r="AI9" s="14">
        <f t="shared" si="10"/>
        <v>0</v>
      </c>
      <c r="AJ9" s="14">
        <v>20</v>
      </c>
      <c r="AK9" s="33">
        <v>20</v>
      </c>
      <c r="AL9" s="33">
        <f t="shared" si="11"/>
        <v>1</v>
      </c>
      <c r="AM9" s="14">
        <v>0</v>
      </c>
      <c r="AN9" s="14">
        <v>788</v>
      </c>
      <c r="AO9" s="14">
        <f t="shared" si="12"/>
        <v>0</v>
      </c>
      <c r="AP9" s="14">
        <v>40</v>
      </c>
      <c r="AQ9" s="33">
        <v>40</v>
      </c>
      <c r="AR9" s="33">
        <f t="shared" si="13"/>
        <v>1</v>
      </c>
      <c r="AS9" s="14">
        <v>386</v>
      </c>
      <c r="AT9" s="53">
        <v>386</v>
      </c>
      <c r="AU9" s="15">
        <f t="shared" si="14"/>
        <v>100</v>
      </c>
      <c r="AV9" s="14">
        <v>30</v>
      </c>
      <c r="AW9" s="33">
        <v>30</v>
      </c>
      <c r="AX9" s="33">
        <f t="shared" si="15"/>
        <v>1</v>
      </c>
      <c r="AY9" s="14">
        <v>0</v>
      </c>
      <c r="AZ9" s="13">
        <v>0</v>
      </c>
      <c r="BA9" s="15">
        <v>0</v>
      </c>
      <c r="BB9" s="14">
        <v>10</v>
      </c>
      <c r="BC9" s="15">
        <v>0</v>
      </c>
      <c r="BD9" s="15">
        <f t="shared" si="16"/>
        <v>0</v>
      </c>
      <c r="BE9" s="14">
        <v>0</v>
      </c>
      <c r="BF9" s="14">
        <v>30</v>
      </c>
      <c r="BG9" s="15">
        <v>30</v>
      </c>
      <c r="BH9" s="15">
        <f t="shared" si="17"/>
        <v>1</v>
      </c>
      <c r="BI9" s="14">
        <v>100</v>
      </c>
      <c r="BJ9" s="14">
        <v>10</v>
      </c>
      <c r="BK9" s="15">
        <v>10</v>
      </c>
      <c r="BL9" s="15">
        <f t="shared" si="18"/>
        <v>1</v>
      </c>
      <c r="BM9" s="37">
        <v>0.5</v>
      </c>
      <c r="BN9" s="30">
        <v>20</v>
      </c>
      <c r="BO9" s="38">
        <v>20</v>
      </c>
      <c r="BP9" s="38">
        <f t="shared" si="19"/>
        <v>1</v>
      </c>
      <c r="BQ9" s="54">
        <v>1</v>
      </c>
      <c r="BR9" s="39">
        <v>40</v>
      </c>
      <c r="BS9" s="40">
        <v>20</v>
      </c>
      <c r="BT9" s="40">
        <f t="shared" si="20"/>
        <v>0.5</v>
      </c>
      <c r="BU9" s="14">
        <v>0</v>
      </c>
      <c r="BV9" s="14">
        <v>20</v>
      </c>
      <c r="BW9" s="15">
        <v>20</v>
      </c>
      <c r="BX9" s="15">
        <v>1</v>
      </c>
      <c r="BY9" s="12">
        <v>0</v>
      </c>
      <c r="BZ9" s="53">
        <v>774</v>
      </c>
      <c r="CA9" s="32">
        <f t="shared" si="21"/>
        <v>0</v>
      </c>
      <c r="CB9" s="16">
        <v>20</v>
      </c>
      <c r="CC9" s="15">
        <v>20</v>
      </c>
      <c r="CD9" s="15">
        <f t="shared" si="22"/>
        <v>1</v>
      </c>
      <c r="CE9" s="41">
        <f t="shared" si="23"/>
        <v>390</v>
      </c>
      <c r="CF9" s="71">
        <f t="shared" si="24"/>
        <v>326.37362637362639</v>
      </c>
      <c r="CG9" s="42">
        <v>0.64</v>
      </c>
      <c r="CH9" s="43"/>
      <c r="CI9" s="44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</row>
    <row r="10" spans="1:134" s="7" customFormat="1" ht="32.25" customHeight="1">
      <c r="A10" s="28" t="s">
        <v>55</v>
      </c>
      <c r="B10" s="28" t="s">
        <v>81</v>
      </c>
      <c r="C10" s="14">
        <v>0</v>
      </c>
      <c r="D10" s="14">
        <v>0</v>
      </c>
      <c r="E10" s="31">
        <v>0</v>
      </c>
      <c r="F10" s="16">
        <v>30</v>
      </c>
      <c r="G10" s="15">
        <f t="shared" si="1"/>
        <v>0</v>
      </c>
      <c r="H10" s="15">
        <f t="shared" si="2"/>
        <v>0</v>
      </c>
      <c r="I10" s="13">
        <v>0</v>
      </c>
      <c r="J10" s="13">
        <v>1537</v>
      </c>
      <c r="K10" s="32">
        <f t="shared" si="3"/>
        <v>0</v>
      </c>
      <c r="L10" s="14">
        <v>30</v>
      </c>
      <c r="M10" s="33">
        <v>30</v>
      </c>
      <c r="N10" s="33">
        <f t="shared" si="4"/>
        <v>1</v>
      </c>
      <c r="O10" s="12">
        <v>0</v>
      </c>
      <c r="P10" s="13">
        <v>0</v>
      </c>
      <c r="Q10" s="14">
        <v>0</v>
      </c>
      <c r="R10" s="14">
        <v>30</v>
      </c>
      <c r="S10" s="15">
        <v>0</v>
      </c>
      <c r="T10" s="15">
        <f t="shared" si="5"/>
        <v>0</v>
      </c>
      <c r="U10" s="13">
        <v>0</v>
      </c>
      <c r="V10" s="55">
        <v>1528</v>
      </c>
      <c r="W10" s="33">
        <f t="shared" si="6"/>
        <v>0</v>
      </c>
      <c r="X10" s="33">
        <v>30</v>
      </c>
      <c r="Y10" s="33">
        <v>30</v>
      </c>
      <c r="Z10" s="33">
        <f t="shared" si="7"/>
        <v>1</v>
      </c>
      <c r="AA10" s="35">
        <v>772765.68</v>
      </c>
      <c r="AB10" s="56">
        <v>124089981.58</v>
      </c>
      <c r="AC10" s="32">
        <f t="shared" si="8"/>
        <v>0.62274622830998083</v>
      </c>
      <c r="AD10" s="33">
        <v>30</v>
      </c>
      <c r="AE10" s="15">
        <v>20</v>
      </c>
      <c r="AF10" s="15">
        <f t="shared" si="9"/>
        <v>0.66666666666666663</v>
      </c>
      <c r="AG10" s="14">
        <v>0</v>
      </c>
      <c r="AH10" s="55">
        <v>1537</v>
      </c>
      <c r="AI10" s="14">
        <f t="shared" si="10"/>
        <v>0</v>
      </c>
      <c r="AJ10" s="14">
        <v>20</v>
      </c>
      <c r="AK10" s="33">
        <v>20</v>
      </c>
      <c r="AL10" s="33">
        <f t="shared" si="11"/>
        <v>1</v>
      </c>
      <c r="AM10" s="14">
        <v>0</v>
      </c>
      <c r="AN10" s="36">
        <v>1228</v>
      </c>
      <c r="AO10" s="14">
        <f t="shared" si="12"/>
        <v>0</v>
      </c>
      <c r="AP10" s="14">
        <v>40</v>
      </c>
      <c r="AQ10" s="33">
        <v>40</v>
      </c>
      <c r="AR10" s="33">
        <f t="shared" si="13"/>
        <v>1</v>
      </c>
      <c r="AS10" s="14">
        <v>372</v>
      </c>
      <c r="AT10" s="55">
        <v>372</v>
      </c>
      <c r="AU10" s="15">
        <f t="shared" si="14"/>
        <v>100</v>
      </c>
      <c r="AV10" s="14">
        <v>30</v>
      </c>
      <c r="AW10" s="33">
        <v>30</v>
      </c>
      <c r="AX10" s="33">
        <f t="shared" si="15"/>
        <v>1</v>
      </c>
      <c r="AY10" s="14">
        <v>0</v>
      </c>
      <c r="AZ10" s="13">
        <v>0</v>
      </c>
      <c r="BA10" s="15">
        <v>0</v>
      </c>
      <c r="BB10" s="14">
        <v>10</v>
      </c>
      <c r="BC10" s="15">
        <v>0</v>
      </c>
      <c r="BD10" s="15">
        <f t="shared" si="16"/>
        <v>0</v>
      </c>
      <c r="BE10" s="14">
        <v>0</v>
      </c>
      <c r="BF10" s="14">
        <v>30</v>
      </c>
      <c r="BG10" s="15">
        <v>30</v>
      </c>
      <c r="BH10" s="15">
        <f t="shared" si="17"/>
        <v>1</v>
      </c>
      <c r="BI10" s="14"/>
      <c r="BJ10" s="14">
        <v>10</v>
      </c>
      <c r="BK10" s="15"/>
      <c r="BL10" s="15">
        <f t="shared" si="18"/>
        <v>0</v>
      </c>
      <c r="BM10" s="37">
        <v>0.83099999999999996</v>
      </c>
      <c r="BN10" s="30">
        <v>20</v>
      </c>
      <c r="BO10" s="38">
        <v>20</v>
      </c>
      <c r="BP10" s="38">
        <f t="shared" si="19"/>
        <v>1</v>
      </c>
      <c r="BQ10" s="39">
        <v>0</v>
      </c>
      <c r="BR10" s="39">
        <v>40</v>
      </c>
      <c r="BS10" s="40">
        <v>0</v>
      </c>
      <c r="BT10" s="40">
        <f t="shared" si="20"/>
        <v>0</v>
      </c>
      <c r="BU10" s="14">
        <v>0</v>
      </c>
      <c r="BV10" s="14">
        <v>20</v>
      </c>
      <c r="BW10" s="15">
        <v>20</v>
      </c>
      <c r="BX10" s="15">
        <v>1</v>
      </c>
      <c r="BY10" s="12"/>
      <c r="BZ10" s="55">
        <v>1528</v>
      </c>
      <c r="CA10" s="32">
        <f t="shared" si="21"/>
        <v>0</v>
      </c>
      <c r="CB10" s="16">
        <v>20</v>
      </c>
      <c r="CC10" s="15">
        <v>20</v>
      </c>
      <c r="CD10" s="15">
        <f t="shared" si="22"/>
        <v>1</v>
      </c>
      <c r="CE10" s="41">
        <f t="shared" si="23"/>
        <v>390</v>
      </c>
      <c r="CF10" s="71">
        <f t="shared" si="24"/>
        <v>260</v>
      </c>
      <c r="CG10" s="42">
        <v>0.62</v>
      </c>
      <c r="CH10" s="43"/>
      <c r="CI10" s="44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</row>
    <row r="11" spans="1:134" s="49" customFormat="1" ht="32.25" customHeight="1">
      <c r="A11" s="28" t="s">
        <v>56</v>
      </c>
      <c r="B11" s="28" t="s">
        <v>82</v>
      </c>
      <c r="C11" s="57">
        <v>43</v>
      </c>
      <c r="D11" s="57">
        <v>74</v>
      </c>
      <c r="E11" s="31">
        <f t="shared" si="0"/>
        <v>58.108108108108105</v>
      </c>
      <c r="F11" s="16">
        <v>30</v>
      </c>
      <c r="G11" s="15">
        <f t="shared" si="1"/>
        <v>24.903474903474901</v>
      </c>
      <c r="H11" s="15">
        <f t="shared" si="2"/>
        <v>0.83011583011583001</v>
      </c>
      <c r="I11" s="13">
        <v>0</v>
      </c>
      <c r="J11" s="13">
        <v>1400</v>
      </c>
      <c r="K11" s="32">
        <f t="shared" si="3"/>
        <v>0</v>
      </c>
      <c r="L11" s="14">
        <v>30</v>
      </c>
      <c r="M11" s="33">
        <v>30</v>
      </c>
      <c r="N11" s="33">
        <f t="shared" si="4"/>
        <v>1</v>
      </c>
      <c r="O11" s="12">
        <v>0</v>
      </c>
      <c r="P11" s="13">
        <v>0</v>
      </c>
      <c r="Q11" s="14">
        <v>0</v>
      </c>
      <c r="R11" s="14">
        <v>30</v>
      </c>
      <c r="S11" s="15">
        <v>0</v>
      </c>
      <c r="T11" s="15">
        <f t="shared" si="5"/>
        <v>0</v>
      </c>
      <c r="U11" s="13">
        <v>0</v>
      </c>
      <c r="V11" s="13">
        <v>1397</v>
      </c>
      <c r="W11" s="33">
        <f t="shared" si="6"/>
        <v>0</v>
      </c>
      <c r="X11" s="33">
        <v>30</v>
      </c>
      <c r="Y11" s="33">
        <v>30</v>
      </c>
      <c r="Z11" s="33">
        <f t="shared" si="7"/>
        <v>1</v>
      </c>
      <c r="AA11" s="35">
        <v>160912.48000000001</v>
      </c>
      <c r="AB11" s="35">
        <v>116356255.64</v>
      </c>
      <c r="AC11" s="32">
        <f t="shared" si="8"/>
        <v>0.13829293415719271</v>
      </c>
      <c r="AD11" s="33">
        <v>30</v>
      </c>
      <c r="AE11" s="15">
        <v>30</v>
      </c>
      <c r="AF11" s="15">
        <f t="shared" si="9"/>
        <v>1</v>
      </c>
      <c r="AG11" s="14">
        <v>0</v>
      </c>
      <c r="AH11" s="13">
        <v>1400</v>
      </c>
      <c r="AI11" s="14">
        <f t="shared" si="10"/>
        <v>0</v>
      </c>
      <c r="AJ11" s="14">
        <v>20</v>
      </c>
      <c r="AK11" s="33">
        <v>20</v>
      </c>
      <c r="AL11" s="33">
        <f t="shared" si="11"/>
        <v>1</v>
      </c>
      <c r="AM11" s="14">
        <v>0</v>
      </c>
      <c r="AN11" s="36">
        <v>1397</v>
      </c>
      <c r="AO11" s="14">
        <f t="shared" si="12"/>
        <v>0</v>
      </c>
      <c r="AP11" s="14">
        <v>40</v>
      </c>
      <c r="AQ11" s="33">
        <v>40</v>
      </c>
      <c r="AR11" s="33">
        <f t="shared" si="13"/>
        <v>1</v>
      </c>
      <c r="AS11" s="36">
        <v>2331</v>
      </c>
      <c r="AT11" s="13">
        <v>2331</v>
      </c>
      <c r="AU11" s="15">
        <f t="shared" si="14"/>
        <v>100</v>
      </c>
      <c r="AV11" s="14">
        <v>30</v>
      </c>
      <c r="AW11" s="33">
        <v>30</v>
      </c>
      <c r="AX11" s="33">
        <f t="shared" si="15"/>
        <v>1</v>
      </c>
      <c r="AY11" s="14">
        <v>0</v>
      </c>
      <c r="AZ11" s="13">
        <v>0</v>
      </c>
      <c r="BA11" s="15">
        <v>0</v>
      </c>
      <c r="BB11" s="14">
        <v>10</v>
      </c>
      <c r="BC11" s="15">
        <v>0</v>
      </c>
      <c r="BD11" s="15">
        <f t="shared" si="16"/>
        <v>0</v>
      </c>
      <c r="BE11" s="14">
        <v>0</v>
      </c>
      <c r="BF11" s="14">
        <v>30</v>
      </c>
      <c r="BG11" s="15">
        <v>30</v>
      </c>
      <c r="BH11" s="15">
        <f t="shared" si="17"/>
        <v>1</v>
      </c>
      <c r="BI11" s="14">
        <v>100</v>
      </c>
      <c r="BJ11" s="14">
        <v>10</v>
      </c>
      <c r="BK11" s="15">
        <v>10</v>
      </c>
      <c r="BL11" s="15">
        <f t="shared" si="18"/>
        <v>1</v>
      </c>
      <c r="BM11" s="37">
        <v>0.83299999999999996</v>
      </c>
      <c r="BN11" s="30">
        <v>20</v>
      </c>
      <c r="BO11" s="38">
        <v>20</v>
      </c>
      <c r="BP11" s="38">
        <f t="shared" si="19"/>
        <v>1</v>
      </c>
      <c r="BQ11" s="39">
        <v>3</v>
      </c>
      <c r="BR11" s="39">
        <v>40</v>
      </c>
      <c r="BS11" s="40">
        <v>20</v>
      </c>
      <c r="BT11" s="40">
        <f t="shared" si="20"/>
        <v>0.5</v>
      </c>
      <c r="BU11" s="14">
        <v>0</v>
      </c>
      <c r="BV11" s="14">
        <v>20</v>
      </c>
      <c r="BW11" s="15">
        <v>20</v>
      </c>
      <c r="BX11" s="15">
        <v>1</v>
      </c>
      <c r="BY11" s="14">
        <v>0</v>
      </c>
      <c r="BZ11" s="13">
        <v>1397</v>
      </c>
      <c r="CA11" s="32">
        <f t="shared" si="21"/>
        <v>0</v>
      </c>
      <c r="CB11" s="16">
        <v>20</v>
      </c>
      <c r="CC11" s="15">
        <v>20</v>
      </c>
      <c r="CD11" s="15">
        <f t="shared" si="22"/>
        <v>1</v>
      </c>
      <c r="CE11" s="41">
        <f t="shared" si="23"/>
        <v>390</v>
      </c>
      <c r="CF11" s="71">
        <f t="shared" si="24"/>
        <v>324.90347490347489</v>
      </c>
      <c r="CG11" s="42">
        <v>0.75</v>
      </c>
      <c r="CH11" s="43"/>
      <c r="CI11" s="44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</row>
    <row r="12" spans="1:134" s="49" customFormat="1" ht="34.5" customHeight="1">
      <c r="A12" s="28" t="s">
        <v>57</v>
      </c>
      <c r="B12" s="58" t="s">
        <v>83</v>
      </c>
      <c r="C12" s="50">
        <v>43</v>
      </c>
      <c r="D12" s="50">
        <v>50</v>
      </c>
      <c r="E12" s="31">
        <f t="shared" si="0"/>
        <v>86</v>
      </c>
      <c r="F12" s="16">
        <v>30</v>
      </c>
      <c r="G12" s="15">
        <v>30</v>
      </c>
      <c r="H12" s="15">
        <f t="shared" si="2"/>
        <v>1</v>
      </c>
      <c r="I12" s="13">
        <v>0</v>
      </c>
      <c r="J12" s="13">
        <v>597</v>
      </c>
      <c r="K12" s="32">
        <f t="shared" si="3"/>
        <v>0</v>
      </c>
      <c r="L12" s="14">
        <v>30</v>
      </c>
      <c r="M12" s="33">
        <v>30</v>
      </c>
      <c r="N12" s="33">
        <f t="shared" si="4"/>
        <v>1</v>
      </c>
      <c r="O12" s="12">
        <v>0</v>
      </c>
      <c r="P12" s="13">
        <v>0</v>
      </c>
      <c r="Q12" s="14">
        <v>0</v>
      </c>
      <c r="R12" s="14">
        <v>30</v>
      </c>
      <c r="S12" s="15">
        <v>0</v>
      </c>
      <c r="T12" s="15">
        <f t="shared" si="5"/>
        <v>0</v>
      </c>
      <c r="U12" s="13">
        <v>0</v>
      </c>
      <c r="V12" s="13">
        <v>583</v>
      </c>
      <c r="W12" s="33">
        <f t="shared" si="6"/>
        <v>0</v>
      </c>
      <c r="X12" s="33">
        <v>30</v>
      </c>
      <c r="Y12" s="33">
        <v>30</v>
      </c>
      <c r="Z12" s="33">
        <f t="shared" si="7"/>
        <v>1</v>
      </c>
      <c r="AA12" s="35">
        <v>369200.63</v>
      </c>
      <c r="AB12" s="35">
        <v>48318974.189999998</v>
      </c>
      <c r="AC12" s="32">
        <f t="shared" si="8"/>
        <v>0.76409037275549008</v>
      </c>
      <c r="AD12" s="33">
        <v>30</v>
      </c>
      <c r="AE12" s="15">
        <v>20</v>
      </c>
      <c r="AF12" s="15">
        <f t="shared" si="9"/>
        <v>0.66666666666666663</v>
      </c>
      <c r="AG12" s="14">
        <v>0</v>
      </c>
      <c r="AH12" s="13">
        <v>597</v>
      </c>
      <c r="AI12" s="14">
        <f t="shared" si="10"/>
        <v>0</v>
      </c>
      <c r="AJ12" s="14">
        <v>20</v>
      </c>
      <c r="AK12" s="33">
        <v>20</v>
      </c>
      <c r="AL12" s="33">
        <f t="shared" si="11"/>
        <v>1</v>
      </c>
      <c r="AM12" s="14">
        <v>0</v>
      </c>
      <c r="AN12" s="14">
        <v>597</v>
      </c>
      <c r="AO12" s="14">
        <f t="shared" si="12"/>
        <v>0</v>
      </c>
      <c r="AP12" s="14">
        <v>40</v>
      </c>
      <c r="AQ12" s="33">
        <v>40</v>
      </c>
      <c r="AR12" s="33">
        <f t="shared" si="13"/>
        <v>1</v>
      </c>
      <c r="AS12" s="13">
        <v>722</v>
      </c>
      <c r="AT12" s="13">
        <v>722</v>
      </c>
      <c r="AU12" s="15">
        <f t="shared" si="14"/>
        <v>100</v>
      </c>
      <c r="AV12" s="14">
        <v>30</v>
      </c>
      <c r="AW12" s="33">
        <v>30</v>
      </c>
      <c r="AX12" s="33">
        <f t="shared" si="15"/>
        <v>1</v>
      </c>
      <c r="AY12" s="14">
        <v>0</v>
      </c>
      <c r="AZ12" s="13">
        <v>0</v>
      </c>
      <c r="BA12" s="15">
        <v>0</v>
      </c>
      <c r="BB12" s="14">
        <v>10</v>
      </c>
      <c r="BC12" s="15">
        <v>0</v>
      </c>
      <c r="BD12" s="15">
        <f t="shared" si="16"/>
        <v>0</v>
      </c>
      <c r="BE12" s="14">
        <v>0</v>
      </c>
      <c r="BF12" s="14">
        <v>30</v>
      </c>
      <c r="BG12" s="15">
        <v>30</v>
      </c>
      <c r="BH12" s="15">
        <f t="shared" si="17"/>
        <v>1</v>
      </c>
      <c r="BI12" s="14">
        <v>100</v>
      </c>
      <c r="BJ12" s="14">
        <v>10</v>
      </c>
      <c r="BK12" s="15">
        <v>10</v>
      </c>
      <c r="BL12" s="15">
        <f t="shared" si="18"/>
        <v>1</v>
      </c>
      <c r="BM12" s="37">
        <v>0.57099999999999995</v>
      </c>
      <c r="BN12" s="30">
        <v>20</v>
      </c>
      <c r="BO12" s="38">
        <v>20</v>
      </c>
      <c r="BP12" s="38">
        <f t="shared" si="19"/>
        <v>1</v>
      </c>
      <c r="BQ12" s="39">
        <v>0</v>
      </c>
      <c r="BR12" s="39">
        <v>40</v>
      </c>
      <c r="BS12" s="40">
        <v>0</v>
      </c>
      <c r="BT12" s="40">
        <f t="shared" si="20"/>
        <v>0</v>
      </c>
      <c r="BU12" s="14">
        <v>0</v>
      </c>
      <c r="BV12" s="14">
        <v>20</v>
      </c>
      <c r="BW12" s="15">
        <v>20</v>
      </c>
      <c r="BX12" s="15">
        <v>1</v>
      </c>
      <c r="BY12" s="14">
        <v>0</v>
      </c>
      <c r="BZ12" s="13">
        <v>583</v>
      </c>
      <c r="CA12" s="32">
        <f t="shared" si="21"/>
        <v>0</v>
      </c>
      <c r="CB12" s="16">
        <v>20</v>
      </c>
      <c r="CC12" s="15">
        <v>20</v>
      </c>
      <c r="CD12" s="15">
        <f t="shared" si="22"/>
        <v>1</v>
      </c>
      <c r="CE12" s="41">
        <f t="shared" si="23"/>
        <v>390</v>
      </c>
      <c r="CF12" s="71">
        <f t="shared" si="24"/>
        <v>300</v>
      </c>
      <c r="CG12" s="42">
        <v>0.78</v>
      </c>
      <c r="CH12" s="43"/>
      <c r="CI12" s="44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</row>
    <row r="13" spans="1:134" s="7" customFormat="1" ht="32.25" customHeight="1">
      <c r="A13" s="59" t="s">
        <v>58</v>
      </c>
      <c r="B13" s="28" t="s">
        <v>83</v>
      </c>
      <c r="C13" s="14">
        <v>48</v>
      </c>
      <c r="D13" s="14">
        <v>82</v>
      </c>
      <c r="E13" s="31">
        <f t="shared" si="0"/>
        <v>58.536585365853661</v>
      </c>
      <c r="F13" s="16">
        <v>30</v>
      </c>
      <c r="G13" s="15">
        <f t="shared" si="1"/>
        <v>25.087108013937286</v>
      </c>
      <c r="H13" s="15">
        <f t="shared" si="2"/>
        <v>0.83623693379790953</v>
      </c>
      <c r="I13" s="13">
        <v>0</v>
      </c>
      <c r="J13" s="13">
        <v>1387</v>
      </c>
      <c r="K13" s="32">
        <f t="shared" si="3"/>
        <v>0</v>
      </c>
      <c r="L13" s="14">
        <v>30</v>
      </c>
      <c r="M13" s="33">
        <v>30</v>
      </c>
      <c r="N13" s="33">
        <f t="shared" si="4"/>
        <v>1</v>
      </c>
      <c r="O13" s="12">
        <v>0</v>
      </c>
      <c r="P13" s="13">
        <v>0</v>
      </c>
      <c r="Q13" s="14">
        <v>0</v>
      </c>
      <c r="R13" s="14">
        <v>30</v>
      </c>
      <c r="S13" s="15">
        <v>0</v>
      </c>
      <c r="T13" s="15">
        <f t="shared" si="5"/>
        <v>0</v>
      </c>
      <c r="U13" s="13">
        <v>0</v>
      </c>
      <c r="V13" s="13">
        <v>1398</v>
      </c>
      <c r="W13" s="33">
        <f t="shared" si="6"/>
        <v>0</v>
      </c>
      <c r="X13" s="33">
        <v>30</v>
      </c>
      <c r="Y13" s="33">
        <v>30</v>
      </c>
      <c r="Z13" s="33">
        <f t="shared" si="7"/>
        <v>1</v>
      </c>
      <c r="AA13" s="35">
        <v>516406.15</v>
      </c>
      <c r="AB13" s="35">
        <v>113811520.22</v>
      </c>
      <c r="AC13" s="32">
        <f t="shared" si="8"/>
        <v>0.45373803021150788</v>
      </c>
      <c r="AD13" s="33">
        <v>30</v>
      </c>
      <c r="AE13" s="15">
        <v>30</v>
      </c>
      <c r="AF13" s="15">
        <f t="shared" si="9"/>
        <v>1</v>
      </c>
      <c r="AG13" s="14">
        <v>0</v>
      </c>
      <c r="AH13" s="13">
        <v>1387</v>
      </c>
      <c r="AI13" s="14">
        <f t="shared" si="10"/>
        <v>0</v>
      </c>
      <c r="AJ13" s="14">
        <v>20</v>
      </c>
      <c r="AK13" s="33">
        <v>20</v>
      </c>
      <c r="AL13" s="33">
        <f t="shared" si="11"/>
        <v>1</v>
      </c>
      <c r="AM13" s="14">
        <v>0</v>
      </c>
      <c r="AN13" s="13">
        <v>1384</v>
      </c>
      <c r="AO13" s="14">
        <f t="shared" si="12"/>
        <v>0</v>
      </c>
      <c r="AP13" s="14">
        <v>40</v>
      </c>
      <c r="AQ13" s="33">
        <v>40</v>
      </c>
      <c r="AR13" s="33">
        <f t="shared" si="13"/>
        <v>1</v>
      </c>
      <c r="AS13" s="36">
        <v>1370</v>
      </c>
      <c r="AT13" s="13">
        <v>1370</v>
      </c>
      <c r="AU13" s="15">
        <f t="shared" si="14"/>
        <v>100</v>
      </c>
      <c r="AV13" s="14">
        <v>30</v>
      </c>
      <c r="AW13" s="33">
        <v>30</v>
      </c>
      <c r="AX13" s="33">
        <f t="shared" si="15"/>
        <v>1</v>
      </c>
      <c r="AY13" s="14">
        <v>0</v>
      </c>
      <c r="AZ13" s="13">
        <v>0</v>
      </c>
      <c r="BA13" s="15">
        <v>0</v>
      </c>
      <c r="BB13" s="14">
        <v>10</v>
      </c>
      <c r="BC13" s="15">
        <v>0</v>
      </c>
      <c r="BD13" s="15">
        <f t="shared" si="16"/>
        <v>0</v>
      </c>
      <c r="BE13" s="14">
        <v>0</v>
      </c>
      <c r="BF13" s="14">
        <v>30</v>
      </c>
      <c r="BG13" s="15">
        <v>30</v>
      </c>
      <c r="BH13" s="15">
        <f t="shared" si="17"/>
        <v>1</v>
      </c>
      <c r="BI13" s="14">
        <v>54</v>
      </c>
      <c r="BJ13" s="14">
        <v>10</v>
      </c>
      <c r="BK13" s="15">
        <v>10</v>
      </c>
      <c r="BL13" s="15">
        <f t="shared" si="18"/>
        <v>1</v>
      </c>
      <c r="BM13" s="60">
        <v>0.86499999999999999</v>
      </c>
      <c r="BN13" s="30">
        <v>20</v>
      </c>
      <c r="BO13" s="38">
        <v>20</v>
      </c>
      <c r="BP13" s="38">
        <f t="shared" si="19"/>
        <v>1</v>
      </c>
      <c r="BQ13" s="39" t="s">
        <v>97</v>
      </c>
      <c r="BR13" s="39">
        <v>40</v>
      </c>
      <c r="BS13" s="40">
        <v>20</v>
      </c>
      <c r="BT13" s="40">
        <f t="shared" si="20"/>
        <v>0.5</v>
      </c>
      <c r="BU13" s="14">
        <v>0</v>
      </c>
      <c r="BV13" s="14">
        <v>20</v>
      </c>
      <c r="BW13" s="15">
        <v>20</v>
      </c>
      <c r="BX13" s="15">
        <v>1</v>
      </c>
      <c r="BY13" s="12">
        <v>0</v>
      </c>
      <c r="BZ13" s="13">
        <v>1398</v>
      </c>
      <c r="CA13" s="32">
        <f t="shared" si="21"/>
        <v>0</v>
      </c>
      <c r="CB13" s="16">
        <v>20</v>
      </c>
      <c r="CC13" s="15">
        <v>20</v>
      </c>
      <c r="CD13" s="15">
        <f t="shared" si="22"/>
        <v>1</v>
      </c>
      <c r="CE13" s="41">
        <f t="shared" si="23"/>
        <v>390</v>
      </c>
      <c r="CF13" s="71">
        <f t="shared" si="24"/>
        <v>325.08710801393727</v>
      </c>
      <c r="CG13" s="42">
        <v>0.7</v>
      </c>
      <c r="CH13" s="43"/>
      <c r="CI13" s="44"/>
      <c r="CJ13" s="4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</row>
    <row r="14" spans="1:134" s="7" customFormat="1" ht="36.75" customHeight="1">
      <c r="A14" s="28" t="s">
        <v>59</v>
      </c>
      <c r="B14" s="28" t="s">
        <v>84</v>
      </c>
      <c r="C14" s="50">
        <v>46</v>
      </c>
      <c r="D14" s="50">
        <v>57</v>
      </c>
      <c r="E14" s="31">
        <f t="shared" si="0"/>
        <v>80.701754385964918</v>
      </c>
      <c r="F14" s="16">
        <v>30</v>
      </c>
      <c r="G14" s="15">
        <v>30</v>
      </c>
      <c r="H14" s="15">
        <f t="shared" si="2"/>
        <v>1</v>
      </c>
      <c r="I14" s="13">
        <v>0</v>
      </c>
      <c r="J14" s="13">
        <v>792</v>
      </c>
      <c r="K14" s="32">
        <f t="shared" si="3"/>
        <v>0</v>
      </c>
      <c r="L14" s="14">
        <v>30</v>
      </c>
      <c r="M14" s="33">
        <v>30</v>
      </c>
      <c r="N14" s="33">
        <f t="shared" si="4"/>
        <v>1</v>
      </c>
      <c r="O14" s="12">
        <v>0</v>
      </c>
      <c r="P14" s="13">
        <v>0</v>
      </c>
      <c r="Q14" s="14">
        <v>0</v>
      </c>
      <c r="R14" s="14">
        <v>30</v>
      </c>
      <c r="S14" s="15">
        <v>0</v>
      </c>
      <c r="T14" s="15">
        <f t="shared" si="5"/>
        <v>0</v>
      </c>
      <c r="U14" s="13">
        <v>0</v>
      </c>
      <c r="V14" s="13">
        <v>794</v>
      </c>
      <c r="W14" s="33">
        <f t="shared" si="6"/>
        <v>0</v>
      </c>
      <c r="X14" s="33">
        <v>30</v>
      </c>
      <c r="Y14" s="33">
        <v>30</v>
      </c>
      <c r="Z14" s="33">
        <f t="shared" si="7"/>
        <v>1</v>
      </c>
      <c r="AA14" s="35">
        <v>145414.15</v>
      </c>
      <c r="AB14" s="35">
        <v>63378435.100000001</v>
      </c>
      <c r="AC14" s="32">
        <f t="shared" si="8"/>
        <v>0.22943789913803031</v>
      </c>
      <c r="AD14" s="33">
        <v>30</v>
      </c>
      <c r="AE14" s="15">
        <v>30</v>
      </c>
      <c r="AF14" s="15">
        <f t="shared" si="9"/>
        <v>1</v>
      </c>
      <c r="AG14" s="14">
        <v>0</v>
      </c>
      <c r="AH14" s="13">
        <v>792</v>
      </c>
      <c r="AI14" s="14">
        <f t="shared" si="10"/>
        <v>0</v>
      </c>
      <c r="AJ14" s="14">
        <v>20</v>
      </c>
      <c r="AK14" s="33">
        <v>20</v>
      </c>
      <c r="AL14" s="33">
        <f t="shared" si="11"/>
        <v>1</v>
      </c>
      <c r="AM14" s="14">
        <v>0</v>
      </c>
      <c r="AN14" s="14">
        <v>792</v>
      </c>
      <c r="AO14" s="14">
        <f t="shared" si="12"/>
        <v>0</v>
      </c>
      <c r="AP14" s="14">
        <v>40</v>
      </c>
      <c r="AQ14" s="33">
        <v>40</v>
      </c>
      <c r="AR14" s="33">
        <f t="shared" si="13"/>
        <v>1</v>
      </c>
      <c r="AS14" s="14">
        <v>369</v>
      </c>
      <c r="AT14" s="13">
        <v>369</v>
      </c>
      <c r="AU14" s="15">
        <f t="shared" si="14"/>
        <v>100</v>
      </c>
      <c r="AV14" s="14">
        <v>30</v>
      </c>
      <c r="AW14" s="33">
        <v>30</v>
      </c>
      <c r="AX14" s="33">
        <f t="shared" si="15"/>
        <v>1</v>
      </c>
      <c r="AY14" s="14">
        <v>0</v>
      </c>
      <c r="AZ14" s="13">
        <v>0</v>
      </c>
      <c r="BA14" s="15">
        <v>0</v>
      </c>
      <c r="BB14" s="14">
        <v>10</v>
      </c>
      <c r="BC14" s="15">
        <v>0</v>
      </c>
      <c r="BD14" s="15">
        <f t="shared" si="16"/>
        <v>0</v>
      </c>
      <c r="BE14" s="14">
        <v>0</v>
      </c>
      <c r="BF14" s="14">
        <v>30</v>
      </c>
      <c r="BG14" s="15">
        <v>30</v>
      </c>
      <c r="BH14" s="15">
        <f t="shared" si="17"/>
        <v>1</v>
      </c>
      <c r="BI14" s="14">
        <v>100</v>
      </c>
      <c r="BJ14" s="14">
        <v>10</v>
      </c>
      <c r="BK14" s="15">
        <v>10</v>
      </c>
      <c r="BL14" s="15">
        <f t="shared" si="18"/>
        <v>1</v>
      </c>
      <c r="BM14" s="60">
        <v>1</v>
      </c>
      <c r="BN14" s="30">
        <v>20</v>
      </c>
      <c r="BO14" s="38">
        <v>20</v>
      </c>
      <c r="BP14" s="38">
        <f t="shared" si="19"/>
        <v>1</v>
      </c>
      <c r="BQ14" s="39">
        <v>0</v>
      </c>
      <c r="BR14" s="39">
        <v>40</v>
      </c>
      <c r="BS14" s="40">
        <v>0</v>
      </c>
      <c r="BT14" s="40">
        <f t="shared" si="20"/>
        <v>0</v>
      </c>
      <c r="BU14" s="14">
        <v>0</v>
      </c>
      <c r="BV14" s="14">
        <v>20</v>
      </c>
      <c r="BW14" s="15">
        <v>20</v>
      </c>
      <c r="BX14" s="15">
        <v>1</v>
      </c>
      <c r="BY14" s="12">
        <v>0</v>
      </c>
      <c r="BZ14" s="13">
        <v>794</v>
      </c>
      <c r="CA14" s="32">
        <f t="shared" si="21"/>
        <v>0</v>
      </c>
      <c r="CB14" s="16">
        <v>20</v>
      </c>
      <c r="CC14" s="15">
        <v>20</v>
      </c>
      <c r="CD14" s="15">
        <f t="shared" si="22"/>
        <v>1</v>
      </c>
      <c r="CE14" s="41">
        <f t="shared" si="23"/>
        <v>390</v>
      </c>
      <c r="CF14" s="71">
        <f t="shared" si="24"/>
        <v>310</v>
      </c>
      <c r="CG14" s="42">
        <v>0.7</v>
      </c>
      <c r="CH14" s="43"/>
      <c r="CI14" s="44"/>
      <c r="CJ14" s="4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</row>
    <row r="15" spans="1:134" s="49" customFormat="1" ht="50.25" customHeight="1">
      <c r="A15" s="28" t="s">
        <v>60</v>
      </c>
      <c r="B15" s="28" t="s">
        <v>85</v>
      </c>
      <c r="C15" s="50">
        <v>41</v>
      </c>
      <c r="D15" s="50">
        <v>55</v>
      </c>
      <c r="E15" s="31">
        <f t="shared" si="0"/>
        <v>74.545454545454547</v>
      </c>
      <c r="F15" s="16">
        <v>30</v>
      </c>
      <c r="G15" s="15">
        <v>30</v>
      </c>
      <c r="H15" s="15">
        <f t="shared" si="2"/>
        <v>1</v>
      </c>
      <c r="I15" s="13">
        <v>0</v>
      </c>
      <c r="J15" s="13">
        <v>975</v>
      </c>
      <c r="K15" s="32">
        <f t="shared" si="3"/>
        <v>0</v>
      </c>
      <c r="L15" s="14">
        <v>30</v>
      </c>
      <c r="M15" s="33">
        <v>30</v>
      </c>
      <c r="N15" s="33">
        <f t="shared" si="4"/>
        <v>1</v>
      </c>
      <c r="O15" s="12">
        <v>0</v>
      </c>
      <c r="P15" s="13">
        <v>0</v>
      </c>
      <c r="Q15" s="14">
        <v>0</v>
      </c>
      <c r="R15" s="14">
        <v>30</v>
      </c>
      <c r="S15" s="15">
        <v>0</v>
      </c>
      <c r="T15" s="15">
        <f t="shared" si="5"/>
        <v>0</v>
      </c>
      <c r="U15" s="13">
        <v>0</v>
      </c>
      <c r="V15" s="13">
        <v>962</v>
      </c>
      <c r="W15" s="33">
        <f t="shared" si="6"/>
        <v>0</v>
      </c>
      <c r="X15" s="33">
        <v>30</v>
      </c>
      <c r="Y15" s="33">
        <v>30</v>
      </c>
      <c r="Z15" s="33">
        <f t="shared" si="7"/>
        <v>1</v>
      </c>
      <c r="AA15" s="35">
        <v>972054.78</v>
      </c>
      <c r="AB15" s="35">
        <v>95979430.739999995</v>
      </c>
      <c r="AC15" s="32">
        <f t="shared" si="8"/>
        <v>1.0127740626355792</v>
      </c>
      <c r="AD15" s="33">
        <v>30</v>
      </c>
      <c r="AE15" s="15">
        <v>20</v>
      </c>
      <c r="AF15" s="15">
        <f t="shared" si="9"/>
        <v>0.66666666666666663</v>
      </c>
      <c r="AG15" s="14">
        <v>0</v>
      </c>
      <c r="AH15" s="13">
        <v>975</v>
      </c>
      <c r="AI15" s="14">
        <f t="shared" si="10"/>
        <v>0</v>
      </c>
      <c r="AJ15" s="14">
        <v>20</v>
      </c>
      <c r="AK15" s="33">
        <v>20</v>
      </c>
      <c r="AL15" s="33">
        <f t="shared" si="11"/>
        <v>1</v>
      </c>
      <c r="AM15" s="14">
        <v>0</v>
      </c>
      <c r="AN15" s="14">
        <v>975</v>
      </c>
      <c r="AO15" s="14">
        <f t="shared" si="12"/>
        <v>0</v>
      </c>
      <c r="AP15" s="14">
        <v>40</v>
      </c>
      <c r="AQ15" s="33">
        <v>40</v>
      </c>
      <c r="AR15" s="33">
        <f t="shared" si="13"/>
        <v>1</v>
      </c>
      <c r="AS15" s="14">
        <v>505</v>
      </c>
      <c r="AT15" s="13">
        <v>508</v>
      </c>
      <c r="AU15" s="15">
        <f t="shared" si="14"/>
        <v>99.409448818897644</v>
      </c>
      <c r="AV15" s="14">
        <v>30</v>
      </c>
      <c r="AW15" s="33">
        <v>30</v>
      </c>
      <c r="AX15" s="33">
        <f t="shared" si="15"/>
        <v>1</v>
      </c>
      <c r="AY15" s="14">
        <v>0</v>
      </c>
      <c r="AZ15" s="13">
        <v>0</v>
      </c>
      <c r="BA15" s="15">
        <v>0</v>
      </c>
      <c r="BB15" s="14">
        <v>10</v>
      </c>
      <c r="BC15" s="15">
        <v>0</v>
      </c>
      <c r="BD15" s="15">
        <f t="shared" si="16"/>
        <v>0</v>
      </c>
      <c r="BE15" s="14">
        <v>0</v>
      </c>
      <c r="BF15" s="14">
        <v>30</v>
      </c>
      <c r="BG15" s="15">
        <v>30</v>
      </c>
      <c r="BH15" s="15">
        <f t="shared" si="17"/>
        <v>1</v>
      </c>
      <c r="BI15" s="14">
        <v>0</v>
      </c>
      <c r="BJ15" s="14">
        <v>10</v>
      </c>
      <c r="BK15" s="15">
        <v>0</v>
      </c>
      <c r="BL15" s="15">
        <f t="shared" si="18"/>
        <v>0</v>
      </c>
      <c r="BM15" s="60">
        <v>0.98</v>
      </c>
      <c r="BN15" s="30">
        <v>20</v>
      </c>
      <c r="BO15" s="38">
        <v>20</v>
      </c>
      <c r="BP15" s="38">
        <f t="shared" si="19"/>
        <v>1</v>
      </c>
      <c r="BQ15" s="54">
        <v>3</v>
      </c>
      <c r="BR15" s="39">
        <v>40</v>
      </c>
      <c r="BS15" s="40">
        <v>20</v>
      </c>
      <c r="BT15" s="40">
        <f t="shared" si="20"/>
        <v>0.5</v>
      </c>
      <c r="BU15" s="14">
        <v>0</v>
      </c>
      <c r="BV15" s="14">
        <v>20</v>
      </c>
      <c r="BW15" s="15">
        <v>20</v>
      </c>
      <c r="BX15" s="15">
        <v>1</v>
      </c>
      <c r="BY15" s="12">
        <v>0</v>
      </c>
      <c r="BZ15" s="13">
        <v>962</v>
      </c>
      <c r="CA15" s="32">
        <f t="shared" si="21"/>
        <v>0</v>
      </c>
      <c r="CB15" s="16">
        <v>20</v>
      </c>
      <c r="CC15" s="15">
        <v>20</v>
      </c>
      <c r="CD15" s="15">
        <f t="shared" si="22"/>
        <v>1</v>
      </c>
      <c r="CE15" s="41">
        <f t="shared" si="23"/>
        <v>390</v>
      </c>
      <c r="CF15" s="71">
        <f t="shared" si="24"/>
        <v>310</v>
      </c>
      <c r="CG15" s="42">
        <v>0.75</v>
      </c>
      <c r="CH15" s="43"/>
      <c r="CI15" s="44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</row>
    <row r="16" spans="1:134" s="7" customFormat="1" ht="48" customHeight="1">
      <c r="A16" s="28" t="s">
        <v>61</v>
      </c>
      <c r="B16" s="28" t="s">
        <v>86</v>
      </c>
      <c r="C16" s="30">
        <v>30</v>
      </c>
      <c r="D16" s="61">
        <v>69</v>
      </c>
      <c r="E16" s="61">
        <v>43.5</v>
      </c>
      <c r="F16" s="16">
        <v>30</v>
      </c>
      <c r="G16" s="15">
        <f t="shared" si="1"/>
        <v>18.642857142857142</v>
      </c>
      <c r="H16" s="15">
        <f t="shared" si="2"/>
        <v>0.62142857142857144</v>
      </c>
      <c r="I16" s="13">
        <v>0</v>
      </c>
      <c r="J16" s="13">
        <v>501</v>
      </c>
      <c r="K16" s="32">
        <f t="shared" si="3"/>
        <v>0</v>
      </c>
      <c r="L16" s="14">
        <v>30</v>
      </c>
      <c r="M16" s="33">
        <v>30</v>
      </c>
      <c r="N16" s="33">
        <f t="shared" si="4"/>
        <v>1</v>
      </c>
      <c r="O16" s="12">
        <v>0</v>
      </c>
      <c r="P16" s="13">
        <v>0</v>
      </c>
      <c r="Q16" s="14">
        <v>0</v>
      </c>
      <c r="R16" s="14">
        <v>30</v>
      </c>
      <c r="S16" s="15">
        <v>0</v>
      </c>
      <c r="T16" s="15">
        <f t="shared" si="5"/>
        <v>0</v>
      </c>
      <c r="U16" s="13">
        <v>0</v>
      </c>
      <c r="V16" s="13">
        <v>510</v>
      </c>
      <c r="W16" s="33">
        <f t="shared" si="6"/>
        <v>0</v>
      </c>
      <c r="X16" s="33">
        <v>30</v>
      </c>
      <c r="Y16" s="33">
        <v>30</v>
      </c>
      <c r="Z16" s="33">
        <f t="shared" si="7"/>
        <v>1</v>
      </c>
      <c r="AA16" s="35">
        <v>45227.4</v>
      </c>
      <c r="AB16" s="35">
        <v>40706924.100000001</v>
      </c>
      <c r="AC16" s="32">
        <f t="shared" si="8"/>
        <v>0.11110493116329563</v>
      </c>
      <c r="AD16" s="33">
        <v>30</v>
      </c>
      <c r="AE16" s="15">
        <v>30</v>
      </c>
      <c r="AF16" s="15">
        <f t="shared" si="9"/>
        <v>1</v>
      </c>
      <c r="AG16" s="14">
        <v>0</v>
      </c>
      <c r="AH16" s="13">
        <v>501</v>
      </c>
      <c r="AI16" s="14">
        <f t="shared" si="10"/>
        <v>0</v>
      </c>
      <c r="AJ16" s="14">
        <v>20</v>
      </c>
      <c r="AK16" s="33">
        <v>20</v>
      </c>
      <c r="AL16" s="33">
        <f t="shared" si="11"/>
        <v>1</v>
      </c>
      <c r="AM16" s="14">
        <v>0</v>
      </c>
      <c r="AN16" s="14">
        <v>501</v>
      </c>
      <c r="AO16" s="14">
        <f t="shared" si="12"/>
        <v>0</v>
      </c>
      <c r="AP16" s="14">
        <v>40</v>
      </c>
      <c r="AQ16" s="33">
        <v>40</v>
      </c>
      <c r="AR16" s="33">
        <f t="shared" si="13"/>
        <v>1</v>
      </c>
      <c r="AS16" s="36">
        <v>1426</v>
      </c>
      <c r="AT16" s="13">
        <v>1427</v>
      </c>
      <c r="AU16" s="15">
        <f t="shared" si="14"/>
        <v>99.929922915206731</v>
      </c>
      <c r="AV16" s="14">
        <v>30</v>
      </c>
      <c r="AW16" s="33">
        <v>30</v>
      </c>
      <c r="AX16" s="33">
        <f t="shared" si="15"/>
        <v>1</v>
      </c>
      <c r="AY16" s="14">
        <v>0</v>
      </c>
      <c r="AZ16" s="13">
        <v>0</v>
      </c>
      <c r="BA16" s="15">
        <v>0</v>
      </c>
      <c r="BB16" s="14">
        <v>10</v>
      </c>
      <c r="BC16" s="15">
        <v>0</v>
      </c>
      <c r="BD16" s="15">
        <f t="shared" si="16"/>
        <v>0</v>
      </c>
      <c r="BE16" s="14">
        <v>0</v>
      </c>
      <c r="BF16" s="14">
        <v>30</v>
      </c>
      <c r="BG16" s="15">
        <v>30</v>
      </c>
      <c r="BH16" s="15">
        <f t="shared" si="17"/>
        <v>1</v>
      </c>
      <c r="BI16" s="14">
        <v>0</v>
      </c>
      <c r="BJ16" s="14">
        <v>10</v>
      </c>
      <c r="BK16" s="15">
        <v>0</v>
      </c>
      <c r="BL16" s="15">
        <f t="shared" si="18"/>
        <v>0</v>
      </c>
      <c r="BM16" s="60">
        <v>0.90600000000000003</v>
      </c>
      <c r="BN16" s="30">
        <v>20</v>
      </c>
      <c r="BO16" s="38">
        <v>20</v>
      </c>
      <c r="BP16" s="38">
        <f t="shared" si="19"/>
        <v>1</v>
      </c>
      <c r="BQ16" s="54" t="s">
        <v>98</v>
      </c>
      <c r="BR16" s="39">
        <v>40</v>
      </c>
      <c r="BS16" s="40">
        <v>20</v>
      </c>
      <c r="BT16" s="40">
        <f t="shared" si="20"/>
        <v>0.5</v>
      </c>
      <c r="BU16" s="14">
        <v>0</v>
      </c>
      <c r="BV16" s="14">
        <v>20</v>
      </c>
      <c r="BW16" s="15">
        <v>20</v>
      </c>
      <c r="BX16" s="15">
        <v>1</v>
      </c>
      <c r="BY16" s="12">
        <v>0</v>
      </c>
      <c r="BZ16" s="13">
        <v>510</v>
      </c>
      <c r="CA16" s="32">
        <f t="shared" si="21"/>
        <v>0</v>
      </c>
      <c r="CB16" s="16">
        <v>20</v>
      </c>
      <c r="CC16" s="15">
        <v>20</v>
      </c>
      <c r="CD16" s="15">
        <f t="shared" si="22"/>
        <v>1</v>
      </c>
      <c r="CE16" s="41">
        <f t="shared" si="23"/>
        <v>390</v>
      </c>
      <c r="CF16" s="71">
        <f t="shared" si="24"/>
        <v>308.64285714285717</v>
      </c>
      <c r="CG16" s="42">
        <v>0.73</v>
      </c>
      <c r="CH16" s="43"/>
      <c r="CI16" s="44"/>
      <c r="CJ16" s="4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</row>
    <row r="17" spans="1:134" s="7" customFormat="1" ht="32.25" customHeight="1">
      <c r="A17" s="28" t="s">
        <v>62</v>
      </c>
      <c r="B17" s="28" t="s">
        <v>87</v>
      </c>
      <c r="C17" s="39">
        <v>51</v>
      </c>
      <c r="D17" s="39">
        <v>70</v>
      </c>
      <c r="E17" s="31">
        <f t="shared" si="0"/>
        <v>72.857142857142861</v>
      </c>
      <c r="F17" s="16">
        <v>30</v>
      </c>
      <c r="G17" s="15">
        <v>30</v>
      </c>
      <c r="H17" s="15">
        <f t="shared" si="2"/>
        <v>1</v>
      </c>
      <c r="I17" s="13">
        <v>0</v>
      </c>
      <c r="J17" s="12">
        <v>898</v>
      </c>
      <c r="K17" s="32">
        <f t="shared" si="3"/>
        <v>0</v>
      </c>
      <c r="L17" s="14">
        <v>30</v>
      </c>
      <c r="M17" s="33">
        <v>30</v>
      </c>
      <c r="N17" s="33">
        <f t="shared" si="4"/>
        <v>1</v>
      </c>
      <c r="O17" s="12">
        <v>0</v>
      </c>
      <c r="P17" s="13">
        <v>0</v>
      </c>
      <c r="Q17" s="14">
        <v>0</v>
      </c>
      <c r="R17" s="14">
        <v>30</v>
      </c>
      <c r="S17" s="15">
        <v>0</v>
      </c>
      <c r="T17" s="15">
        <f t="shared" si="5"/>
        <v>0</v>
      </c>
      <c r="U17" s="13">
        <v>0</v>
      </c>
      <c r="V17" s="62">
        <v>898</v>
      </c>
      <c r="W17" s="33">
        <f t="shared" si="6"/>
        <v>0</v>
      </c>
      <c r="X17" s="33">
        <v>30</v>
      </c>
      <c r="Y17" s="33">
        <v>30</v>
      </c>
      <c r="Z17" s="33">
        <f t="shared" si="7"/>
        <v>1</v>
      </c>
      <c r="AA17" s="35">
        <v>0</v>
      </c>
      <c r="AB17" s="35">
        <v>71890827.010000005</v>
      </c>
      <c r="AC17" s="32">
        <f t="shared" si="8"/>
        <v>0</v>
      </c>
      <c r="AD17" s="33">
        <v>30</v>
      </c>
      <c r="AE17" s="15">
        <v>30</v>
      </c>
      <c r="AF17" s="15">
        <f t="shared" si="9"/>
        <v>1</v>
      </c>
      <c r="AG17" s="14">
        <v>0</v>
      </c>
      <c r="AH17" s="62">
        <v>898</v>
      </c>
      <c r="AI17" s="14">
        <f t="shared" si="10"/>
        <v>0</v>
      </c>
      <c r="AJ17" s="14">
        <v>20</v>
      </c>
      <c r="AK17" s="33">
        <v>20</v>
      </c>
      <c r="AL17" s="33">
        <f t="shared" si="11"/>
        <v>1</v>
      </c>
      <c r="AM17" s="14">
        <v>0</v>
      </c>
      <c r="AN17" s="14">
        <v>779</v>
      </c>
      <c r="AO17" s="14">
        <f t="shared" si="12"/>
        <v>0</v>
      </c>
      <c r="AP17" s="14">
        <v>40</v>
      </c>
      <c r="AQ17" s="33">
        <v>40</v>
      </c>
      <c r="AR17" s="33">
        <f t="shared" si="13"/>
        <v>1</v>
      </c>
      <c r="AS17" s="36">
        <v>1267</v>
      </c>
      <c r="AT17" s="52">
        <v>1267</v>
      </c>
      <c r="AU17" s="15">
        <f t="shared" si="14"/>
        <v>100</v>
      </c>
      <c r="AV17" s="14">
        <v>30</v>
      </c>
      <c r="AW17" s="33">
        <v>30</v>
      </c>
      <c r="AX17" s="33">
        <f t="shared" si="15"/>
        <v>1</v>
      </c>
      <c r="AY17" s="14">
        <v>0</v>
      </c>
      <c r="AZ17" s="13">
        <v>0</v>
      </c>
      <c r="BA17" s="15">
        <v>0</v>
      </c>
      <c r="BB17" s="14">
        <v>10</v>
      </c>
      <c r="BC17" s="15">
        <v>0</v>
      </c>
      <c r="BD17" s="15">
        <f t="shared" si="16"/>
        <v>0</v>
      </c>
      <c r="BE17" s="14">
        <v>0</v>
      </c>
      <c r="BF17" s="14">
        <v>30</v>
      </c>
      <c r="BG17" s="15">
        <v>30</v>
      </c>
      <c r="BH17" s="15">
        <f t="shared" si="17"/>
        <v>1</v>
      </c>
      <c r="BI17" s="14">
        <v>0</v>
      </c>
      <c r="BJ17" s="14">
        <v>10</v>
      </c>
      <c r="BK17" s="15">
        <v>0</v>
      </c>
      <c r="BL17" s="15">
        <f t="shared" si="18"/>
        <v>0</v>
      </c>
      <c r="BM17" s="60">
        <v>0.95</v>
      </c>
      <c r="BN17" s="30">
        <v>20</v>
      </c>
      <c r="BO17" s="38">
        <v>20</v>
      </c>
      <c r="BP17" s="38">
        <f t="shared" si="19"/>
        <v>1</v>
      </c>
      <c r="BQ17" s="39">
        <v>1</v>
      </c>
      <c r="BR17" s="39">
        <v>40</v>
      </c>
      <c r="BS17" s="40">
        <v>20</v>
      </c>
      <c r="BT17" s="40">
        <f t="shared" si="20"/>
        <v>0.5</v>
      </c>
      <c r="BU17" s="14">
        <v>0</v>
      </c>
      <c r="BV17" s="14">
        <v>20</v>
      </c>
      <c r="BW17" s="15">
        <v>20</v>
      </c>
      <c r="BX17" s="15">
        <v>1</v>
      </c>
      <c r="BY17" s="12">
        <v>0</v>
      </c>
      <c r="BZ17" s="62">
        <v>898</v>
      </c>
      <c r="CA17" s="32">
        <f t="shared" si="21"/>
        <v>0</v>
      </c>
      <c r="CB17" s="16">
        <v>20</v>
      </c>
      <c r="CC17" s="15">
        <v>20</v>
      </c>
      <c r="CD17" s="15">
        <f t="shared" si="22"/>
        <v>1</v>
      </c>
      <c r="CE17" s="41">
        <f t="shared" si="23"/>
        <v>390</v>
      </c>
      <c r="CF17" s="71">
        <f t="shared" si="24"/>
        <v>320</v>
      </c>
      <c r="CG17" s="42">
        <v>0.79</v>
      </c>
      <c r="CH17" s="43"/>
      <c r="CI17" s="44"/>
      <c r="CJ17" s="4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</row>
    <row r="18" spans="1:134" s="7" customFormat="1" ht="32.25" customHeight="1">
      <c r="A18" s="28" t="s">
        <v>63</v>
      </c>
      <c r="B18" s="28" t="s">
        <v>83</v>
      </c>
      <c r="C18" s="14">
        <v>41</v>
      </c>
      <c r="D18" s="14">
        <v>59</v>
      </c>
      <c r="E18" s="31">
        <f t="shared" si="0"/>
        <v>69.491525423728817</v>
      </c>
      <c r="F18" s="16">
        <v>30</v>
      </c>
      <c r="G18" s="15">
        <f t="shared" si="1"/>
        <v>29.78208232445521</v>
      </c>
      <c r="H18" s="15">
        <f>G18/F18</f>
        <v>0.99273607748184034</v>
      </c>
      <c r="I18" s="13">
        <v>0</v>
      </c>
      <c r="J18" s="47">
        <v>1514</v>
      </c>
      <c r="K18" s="32">
        <f t="shared" si="3"/>
        <v>0</v>
      </c>
      <c r="L18" s="14">
        <v>30</v>
      </c>
      <c r="M18" s="33">
        <v>30</v>
      </c>
      <c r="N18" s="33">
        <f t="shared" si="4"/>
        <v>1</v>
      </c>
      <c r="O18" s="12">
        <v>0</v>
      </c>
      <c r="P18" s="13">
        <v>0</v>
      </c>
      <c r="Q18" s="14">
        <v>0</v>
      </c>
      <c r="R18" s="14">
        <v>30</v>
      </c>
      <c r="S18" s="15">
        <v>0</v>
      </c>
      <c r="T18" s="15">
        <f t="shared" si="5"/>
        <v>0</v>
      </c>
      <c r="U18" s="46">
        <v>0</v>
      </c>
      <c r="V18" s="12">
        <v>1505</v>
      </c>
      <c r="W18" s="33">
        <f t="shared" si="6"/>
        <v>0</v>
      </c>
      <c r="X18" s="33">
        <v>30</v>
      </c>
      <c r="Y18" s="33">
        <v>30</v>
      </c>
      <c r="Z18" s="33">
        <f t="shared" si="7"/>
        <v>1</v>
      </c>
      <c r="AA18" s="35">
        <v>74118.19</v>
      </c>
      <c r="AB18" s="35">
        <v>117887557.53</v>
      </c>
      <c r="AC18" s="32">
        <f t="shared" si="8"/>
        <v>6.2871936235627257E-2</v>
      </c>
      <c r="AD18" s="33">
        <v>30</v>
      </c>
      <c r="AE18" s="15">
        <v>30</v>
      </c>
      <c r="AF18" s="15">
        <f t="shared" si="9"/>
        <v>1</v>
      </c>
      <c r="AG18" s="14">
        <v>0</v>
      </c>
      <c r="AH18" s="47">
        <v>1514</v>
      </c>
      <c r="AI18" s="14">
        <f t="shared" si="10"/>
        <v>0</v>
      </c>
      <c r="AJ18" s="14">
        <v>20</v>
      </c>
      <c r="AK18" s="33">
        <v>20</v>
      </c>
      <c r="AL18" s="33">
        <f t="shared" si="11"/>
        <v>1</v>
      </c>
      <c r="AM18" s="14">
        <v>0</v>
      </c>
      <c r="AN18" s="47">
        <v>1514</v>
      </c>
      <c r="AO18" s="14">
        <f t="shared" si="12"/>
        <v>0</v>
      </c>
      <c r="AP18" s="14">
        <v>40</v>
      </c>
      <c r="AQ18" s="33">
        <v>40</v>
      </c>
      <c r="AR18" s="33">
        <f t="shared" si="13"/>
        <v>1</v>
      </c>
      <c r="AS18" s="36">
        <v>1331</v>
      </c>
      <c r="AT18" s="47">
        <v>1331</v>
      </c>
      <c r="AU18" s="15">
        <f t="shared" si="14"/>
        <v>100</v>
      </c>
      <c r="AV18" s="14">
        <v>30</v>
      </c>
      <c r="AW18" s="33">
        <v>30</v>
      </c>
      <c r="AX18" s="33">
        <f t="shared" si="15"/>
        <v>1</v>
      </c>
      <c r="AY18" s="14">
        <v>0</v>
      </c>
      <c r="AZ18" s="13">
        <v>0</v>
      </c>
      <c r="BA18" s="15">
        <v>0</v>
      </c>
      <c r="BB18" s="14">
        <v>10</v>
      </c>
      <c r="BC18" s="15">
        <v>0</v>
      </c>
      <c r="BD18" s="15">
        <f t="shared" si="16"/>
        <v>0</v>
      </c>
      <c r="BE18" s="14">
        <v>0</v>
      </c>
      <c r="BF18" s="14">
        <v>30</v>
      </c>
      <c r="BG18" s="15">
        <v>30</v>
      </c>
      <c r="BH18" s="15">
        <f t="shared" si="17"/>
        <v>1</v>
      </c>
      <c r="BI18" s="63">
        <v>1</v>
      </c>
      <c r="BJ18" s="14">
        <v>10</v>
      </c>
      <c r="BK18" s="15">
        <v>10</v>
      </c>
      <c r="BL18" s="15">
        <f t="shared" si="18"/>
        <v>1</v>
      </c>
      <c r="BM18" s="60">
        <v>0.8</v>
      </c>
      <c r="BN18" s="30">
        <v>20</v>
      </c>
      <c r="BO18" s="38">
        <v>20</v>
      </c>
      <c r="BP18" s="38">
        <f t="shared" si="19"/>
        <v>1</v>
      </c>
      <c r="BQ18" s="39">
        <v>0</v>
      </c>
      <c r="BR18" s="39">
        <v>40</v>
      </c>
      <c r="BS18" s="40">
        <v>0</v>
      </c>
      <c r="BT18" s="40">
        <f t="shared" si="20"/>
        <v>0</v>
      </c>
      <c r="BU18" s="14">
        <v>0</v>
      </c>
      <c r="BV18" s="14">
        <v>20</v>
      </c>
      <c r="BW18" s="15">
        <v>20</v>
      </c>
      <c r="BX18" s="15">
        <v>1</v>
      </c>
      <c r="BY18" s="12">
        <v>0</v>
      </c>
      <c r="BZ18" s="12">
        <v>1505</v>
      </c>
      <c r="CA18" s="32">
        <f t="shared" si="21"/>
        <v>0</v>
      </c>
      <c r="CB18" s="16">
        <v>20</v>
      </c>
      <c r="CC18" s="15">
        <v>20</v>
      </c>
      <c r="CD18" s="15">
        <f t="shared" si="22"/>
        <v>1</v>
      </c>
      <c r="CE18" s="41">
        <f t="shared" si="23"/>
        <v>390</v>
      </c>
      <c r="CF18" s="71">
        <f t="shared" si="24"/>
        <v>309.78208232445519</v>
      </c>
      <c r="CG18" s="42">
        <v>0.81</v>
      </c>
      <c r="CH18" s="43"/>
      <c r="CI18" s="44"/>
      <c r="CJ18" s="4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</row>
    <row r="19" spans="1:134" s="7" customFormat="1" ht="28.5" customHeight="1">
      <c r="A19" s="28" t="s">
        <v>64</v>
      </c>
      <c r="B19" s="28" t="s">
        <v>88</v>
      </c>
      <c r="C19" s="14">
        <v>119</v>
      </c>
      <c r="D19" s="14">
        <v>189</v>
      </c>
      <c r="E19" s="31">
        <f t="shared" si="0"/>
        <v>62.962962962962962</v>
      </c>
      <c r="F19" s="64">
        <v>30</v>
      </c>
      <c r="G19" s="15">
        <f t="shared" si="1"/>
        <v>26.984126984126984</v>
      </c>
      <c r="H19" s="33">
        <f>G19/F19</f>
        <v>0.89947089947089942</v>
      </c>
      <c r="I19" s="13">
        <v>0</v>
      </c>
      <c r="J19" s="13">
        <v>3456</v>
      </c>
      <c r="K19" s="32">
        <f t="shared" si="3"/>
        <v>0</v>
      </c>
      <c r="L19" s="14">
        <v>30</v>
      </c>
      <c r="M19" s="33">
        <v>30</v>
      </c>
      <c r="N19" s="33">
        <f t="shared" si="4"/>
        <v>1</v>
      </c>
      <c r="O19" s="12">
        <v>0</v>
      </c>
      <c r="P19" s="13">
        <v>0</v>
      </c>
      <c r="Q19" s="14">
        <v>0</v>
      </c>
      <c r="R19" s="14">
        <v>30</v>
      </c>
      <c r="S19" s="15">
        <v>0</v>
      </c>
      <c r="T19" s="15">
        <f t="shared" si="5"/>
        <v>0</v>
      </c>
      <c r="U19" s="13">
        <v>0</v>
      </c>
      <c r="V19" s="55">
        <v>3445</v>
      </c>
      <c r="W19" s="33">
        <f t="shared" si="6"/>
        <v>0</v>
      </c>
      <c r="X19" s="33">
        <v>30</v>
      </c>
      <c r="Y19" s="33">
        <v>30</v>
      </c>
      <c r="Z19" s="33">
        <f t="shared" si="7"/>
        <v>1</v>
      </c>
      <c r="AA19" s="35">
        <v>671269.86</v>
      </c>
      <c r="AB19" s="35">
        <v>279187518.11000001</v>
      </c>
      <c r="AC19" s="32">
        <f t="shared" si="8"/>
        <v>0.24043691657286748</v>
      </c>
      <c r="AD19" s="33">
        <v>30</v>
      </c>
      <c r="AE19" s="15">
        <v>30</v>
      </c>
      <c r="AF19" s="15">
        <f t="shared" si="9"/>
        <v>1</v>
      </c>
      <c r="AG19" s="14">
        <v>1</v>
      </c>
      <c r="AH19" s="55">
        <v>3456</v>
      </c>
      <c r="AI19" s="65">
        <f t="shared" si="10"/>
        <v>2.8935185185185182E-2</v>
      </c>
      <c r="AJ19" s="14">
        <v>20</v>
      </c>
      <c r="AK19" s="33">
        <v>20</v>
      </c>
      <c r="AL19" s="33">
        <f t="shared" si="11"/>
        <v>1</v>
      </c>
      <c r="AM19" s="14">
        <v>1</v>
      </c>
      <c r="AN19" s="36">
        <v>3456</v>
      </c>
      <c r="AO19" s="65">
        <f t="shared" si="12"/>
        <v>2.8935185185185182E-2</v>
      </c>
      <c r="AP19" s="14">
        <v>40</v>
      </c>
      <c r="AQ19" s="33">
        <v>40</v>
      </c>
      <c r="AR19" s="33">
        <f t="shared" si="13"/>
        <v>1</v>
      </c>
      <c r="AS19" s="36">
        <v>2716</v>
      </c>
      <c r="AT19" s="55">
        <v>2722</v>
      </c>
      <c r="AU19" s="15">
        <f t="shared" si="14"/>
        <v>99.779573842762673</v>
      </c>
      <c r="AV19" s="14">
        <v>30</v>
      </c>
      <c r="AW19" s="33">
        <v>30</v>
      </c>
      <c r="AX19" s="33">
        <f t="shared" si="15"/>
        <v>1</v>
      </c>
      <c r="AY19" s="14">
        <v>0</v>
      </c>
      <c r="AZ19" s="13">
        <v>0</v>
      </c>
      <c r="BA19" s="15">
        <v>0</v>
      </c>
      <c r="BB19" s="14">
        <v>10</v>
      </c>
      <c r="BC19" s="15">
        <v>0</v>
      </c>
      <c r="BD19" s="15">
        <f t="shared" si="16"/>
        <v>0</v>
      </c>
      <c r="BE19" s="14">
        <v>0</v>
      </c>
      <c r="BF19" s="14">
        <v>30</v>
      </c>
      <c r="BG19" s="15">
        <v>30</v>
      </c>
      <c r="BH19" s="15">
        <f t="shared" si="17"/>
        <v>1</v>
      </c>
      <c r="BI19" s="14">
        <v>0</v>
      </c>
      <c r="BJ19" s="14">
        <v>10</v>
      </c>
      <c r="BK19" s="15">
        <v>0</v>
      </c>
      <c r="BL19" s="15">
        <f t="shared" si="18"/>
        <v>0</v>
      </c>
      <c r="BM19" s="60">
        <v>0.88800000000000001</v>
      </c>
      <c r="BN19" s="30">
        <v>20</v>
      </c>
      <c r="BO19" s="38">
        <v>20</v>
      </c>
      <c r="BP19" s="38">
        <f t="shared" si="19"/>
        <v>1</v>
      </c>
      <c r="BQ19" s="39">
        <v>0</v>
      </c>
      <c r="BR19" s="39">
        <v>40</v>
      </c>
      <c r="BS19" s="40">
        <v>0</v>
      </c>
      <c r="BT19" s="40">
        <f t="shared" si="20"/>
        <v>0</v>
      </c>
      <c r="BU19" s="14">
        <v>0</v>
      </c>
      <c r="BV19" s="14">
        <v>20</v>
      </c>
      <c r="BW19" s="15">
        <v>20</v>
      </c>
      <c r="BX19" s="15">
        <v>1</v>
      </c>
      <c r="BY19" s="12">
        <v>0</v>
      </c>
      <c r="BZ19" s="55">
        <v>3445</v>
      </c>
      <c r="CA19" s="32">
        <f t="shared" si="21"/>
        <v>0</v>
      </c>
      <c r="CB19" s="16">
        <v>20</v>
      </c>
      <c r="CC19" s="15">
        <v>20</v>
      </c>
      <c r="CD19" s="15">
        <f t="shared" si="22"/>
        <v>1</v>
      </c>
      <c r="CE19" s="41">
        <f t="shared" si="23"/>
        <v>390</v>
      </c>
      <c r="CF19" s="71">
        <f t="shared" si="24"/>
        <v>296.98412698412699</v>
      </c>
      <c r="CG19" s="42">
        <v>0.66</v>
      </c>
      <c r="CH19" s="43"/>
      <c r="CI19" s="44"/>
      <c r="CJ19" s="4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</row>
    <row r="20" spans="1:134" s="7" customFormat="1" ht="32.25" customHeight="1">
      <c r="A20" s="28" t="s">
        <v>65</v>
      </c>
      <c r="B20" s="28" t="s">
        <v>89</v>
      </c>
      <c r="C20" s="50">
        <v>54</v>
      </c>
      <c r="D20" s="50">
        <v>102</v>
      </c>
      <c r="E20" s="31">
        <f t="shared" si="0"/>
        <v>52.941176470588232</v>
      </c>
      <c r="F20" s="16">
        <v>30</v>
      </c>
      <c r="G20" s="15">
        <f t="shared" si="1"/>
        <v>22.689075630252098</v>
      </c>
      <c r="H20" s="15">
        <f t="shared" si="2"/>
        <v>0.75630252100840323</v>
      </c>
      <c r="I20" s="13">
        <v>0</v>
      </c>
      <c r="J20" s="13">
        <v>632</v>
      </c>
      <c r="K20" s="32">
        <f t="shared" si="3"/>
        <v>0</v>
      </c>
      <c r="L20" s="14">
        <v>30</v>
      </c>
      <c r="M20" s="33">
        <v>30</v>
      </c>
      <c r="N20" s="33">
        <f t="shared" si="4"/>
        <v>1</v>
      </c>
      <c r="O20" s="12">
        <v>0</v>
      </c>
      <c r="P20" s="13">
        <v>0</v>
      </c>
      <c r="Q20" s="14">
        <v>0</v>
      </c>
      <c r="R20" s="14">
        <v>30</v>
      </c>
      <c r="S20" s="15">
        <v>0</v>
      </c>
      <c r="T20" s="15">
        <f t="shared" si="5"/>
        <v>0</v>
      </c>
      <c r="U20" s="13">
        <v>0</v>
      </c>
      <c r="V20" s="13">
        <v>614</v>
      </c>
      <c r="W20" s="33">
        <f t="shared" si="6"/>
        <v>0</v>
      </c>
      <c r="X20" s="33">
        <v>30</v>
      </c>
      <c r="Y20" s="33">
        <v>30</v>
      </c>
      <c r="Z20" s="33">
        <f t="shared" si="7"/>
        <v>1</v>
      </c>
      <c r="AA20" s="35">
        <v>0</v>
      </c>
      <c r="AB20" s="35">
        <v>55288409.229999997</v>
      </c>
      <c r="AC20" s="32">
        <f t="shared" si="8"/>
        <v>0</v>
      </c>
      <c r="AD20" s="33">
        <v>30</v>
      </c>
      <c r="AE20" s="15">
        <v>30</v>
      </c>
      <c r="AF20" s="15">
        <f t="shared" si="9"/>
        <v>1</v>
      </c>
      <c r="AG20" s="14">
        <v>0</v>
      </c>
      <c r="AH20" s="13">
        <v>632</v>
      </c>
      <c r="AI20" s="14">
        <f t="shared" si="10"/>
        <v>0</v>
      </c>
      <c r="AJ20" s="14">
        <v>20</v>
      </c>
      <c r="AK20" s="33">
        <v>20</v>
      </c>
      <c r="AL20" s="33">
        <f t="shared" si="11"/>
        <v>1</v>
      </c>
      <c r="AM20" s="14">
        <v>0</v>
      </c>
      <c r="AN20" s="14">
        <v>632</v>
      </c>
      <c r="AO20" s="14">
        <f t="shared" si="12"/>
        <v>0</v>
      </c>
      <c r="AP20" s="14">
        <v>40</v>
      </c>
      <c r="AQ20" s="33">
        <v>40</v>
      </c>
      <c r="AR20" s="33">
        <f t="shared" si="13"/>
        <v>1</v>
      </c>
      <c r="AS20" s="14">
        <v>961</v>
      </c>
      <c r="AT20" s="13">
        <v>961</v>
      </c>
      <c r="AU20" s="15">
        <f t="shared" si="14"/>
        <v>100</v>
      </c>
      <c r="AV20" s="14">
        <v>30</v>
      </c>
      <c r="AW20" s="33">
        <v>30</v>
      </c>
      <c r="AX20" s="33">
        <f t="shared" si="15"/>
        <v>1</v>
      </c>
      <c r="AY20" s="14">
        <v>0</v>
      </c>
      <c r="AZ20" s="13">
        <v>0</v>
      </c>
      <c r="BA20" s="15">
        <v>0</v>
      </c>
      <c r="BB20" s="14">
        <v>10</v>
      </c>
      <c r="BC20" s="15">
        <v>0</v>
      </c>
      <c r="BD20" s="15">
        <f t="shared" si="16"/>
        <v>0</v>
      </c>
      <c r="BE20" s="14">
        <v>0</v>
      </c>
      <c r="BF20" s="14">
        <v>30</v>
      </c>
      <c r="BG20" s="15">
        <v>30</v>
      </c>
      <c r="BH20" s="15">
        <f t="shared" si="17"/>
        <v>1</v>
      </c>
      <c r="BI20" s="58">
        <v>100</v>
      </c>
      <c r="BJ20" s="14">
        <v>10</v>
      </c>
      <c r="BK20" s="15">
        <v>10</v>
      </c>
      <c r="BL20" s="15">
        <f t="shared" si="18"/>
        <v>1</v>
      </c>
      <c r="BM20" s="60">
        <v>0.4</v>
      </c>
      <c r="BN20" s="30">
        <v>20</v>
      </c>
      <c r="BO20" s="38">
        <v>20</v>
      </c>
      <c r="BP20" s="38">
        <f t="shared" si="19"/>
        <v>1</v>
      </c>
      <c r="BQ20" s="54">
        <v>1</v>
      </c>
      <c r="BR20" s="39">
        <v>40</v>
      </c>
      <c r="BS20" s="40">
        <v>20</v>
      </c>
      <c r="BT20" s="40">
        <f t="shared" si="20"/>
        <v>0.5</v>
      </c>
      <c r="BU20" s="14">
        <v>0</v>
      </c>
      <c r="BV20" s="14">
        <v>20</v>
      </c>
      <c r="BW20" s="15">
        <v>20</v>
      </c>
      <c r="BX20" s="15">
        <v>1</v>
      </c>
      <c r="BY20" s="12">
        <v>0</v>
      </c>
      <c r="BZ20" s="13">
        <v>614</v>
      </c>
      <c r="CA20" s="32">
        <f t="shared" si="21"/>
        <v>0</v>
      </c>
      <c r="CB20" s="16">
        <v>20</v>
      </c>
      <c r="CC20" s="15">
        <v>20</v>
      </c>
      <c r="CD20" s="15">
        <f t="shared" si="22"/>
        <v>1</v>
      </c>
      <c r="CE20" s="41">
        <f t="shared" si="23"/>
        <v>390</v>
      </c>
      <c r="CF20" s="71">
        <f t="shared" si="24"/>
        <v>322.68907563025209</v>
      </c>
      <c r="CG20" s="42">
        <v>0.77</v>
      </c>
      <c r="CH20" s="43"/>
      <c r="CI20" s="44"/>
      <c r="CJ20" s="4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</row>
    <row r="21" spans="1:134" s="7" customFormat="1" ht="50.25" customHeight="1">
      <c r="A21" s="28" t="s">
        <v>66</v>
      </c>
      <c r="B21" s="28" t="s">
        <v>92</v>
      </c>
      <c r="C21" s="14">
        <v>71</v>
      </c>
      <c r="D21" s="14">
        <v>100</v>
      </c>
      <c r="E21" s="31">
        <f t="shared" si="0"/>
        <v>71</v>
      </c>
      <c r="F21" s="16">
        <v>30</v>
      </c>
      <c r="G21" s="15">
        <v>30</v>
      </c>
      <c r="H21" s="15">
        <f t="shared" si="2"/>
        <v>1</v>
      </c>
      <c r="I21" s="12">
        <v>0</v>
      </c>
      <c r="J21" s="14">
        <v>792</v>
      </c>
      <c r="K21" s="32">
        <f t="shared" si="3"/>
        <v>0</v>
      </c>
      <c r="L21" s="14">
        <v>30</v>
      </c>
      <c r="M21" s="33">
        <v>30</v>
      </c>
      <c r="N21" s="33">
        <f t="shared" si="4"/>
        <v>1</v>
      </c>
      <c r="O21" s="12">
        <v>0</v>
      </c>
      <c r="P21" s="13">
        <v>0</v>
      </c>
      <c r="Q21" s="14">
        <v>0</v>
      </c>
      <c r="R21" s="14">
        <v>30</v>
      </c>
      <c r="S21" s="15">
        <v>0</v>
      </c>
      <c r="T21" s="15">
        <f t="shared" si="5"/>
        <v>0</v>
      </c>
      <c r="U21" s="13">
        <v>0</v>
      </c>
      <c r="V21" s="14">
        <v>0</v>
      </c>
      <c r="W21" s="33">
        <v>0</v>
      </c>
      <c r="X21" s="33">
        <v>30</v>
      </c>
      <c r="Y21" s="33">
        <v>30</v>
      </c>
      <c r="Z21" s="33">
        <f t="shared" si="7"/>
        <v>1</v>
      </c>
      <c r="AA21" s="35">
        <v>0</v>
      </c>
      <c r="AB21" s="35">
        <v>67837125.659999996</v>
      </c>
      <c r="AC21" s="32">
        <f t="shared" si="8"/>
        <v>0</v>
      </c>
      <c r="AD21" s="33">
        <v>30</v>
      </c>
      <c r="AE21" s="15">
        <v>30</v>
      </c>
      <c r="AF21" s="15">
        <f t="shared" si="9"/>
        <v>1</v>
      </c>
      <c r="AG21" s="14">
        <v>0</v>
      </c>
      <c r="AH21" s="14">
        <v>792</v>
      </c>
      <c r="AI21" s="14">
        <f t="shared" si="10"/>
        <v>0</v>
      </c>
      <c r="AJ21" s="14">
        <v>20</v>
      </c>
      <c r="AK21" s="33">
        <v>20</v>
      </c>
      <c r="AL21" s="33">
        <f t="shared" si="11"/>
        <v>1</v>
      </c>
      <c r="AM21" s="14">
        <v>0</v>
      </c>
      <c r="AN21" s="14">
        <v>791</v>
      </c>
      <c r="AO21" s="14">
        <f t="shared" si="12"/>
        <v>0</v>
      </c>
      <c r="AP21" s="14">
        <v>40</v>
      </c>
      <c r="AQ21" s="33">
        <v>40</v>
      </c>
      <c r="AR21" s="33">
        <f t="shared" si="13"/>
        <v>1</v>
      </c>
      <c r="AS21" s="36">
        <v>3415</v>
      </c>
      <c r="AT21" s="36">
        <v>3420</v>
      </c>
      <c r="AU21" s="15">
        <f t="shared" si="14"/>
        <v>99.853801169590639</v>
      </c>
      <c r="AV21" s="14">
        <v>30</v>
      </c>
      <c r="AW21" s="33">
        <v>30</v>
      </c>
      <c r="AX21" s="33">
        <f t="shared" si="15"/>
        <v>1</v>
      </c>
      <c r="AY21" s="14">
        <v>0</v>
      </c>
      <c r="AZ21" s="13">
        <v>0</v>
      </c>
      <c r="BA21" s="15">
        <v>0</v>
      </c>
      <c r="BB21" s="14">
        <v>10</v>
      </c>
      <c r="BC21" s="15">
        <v>0</v>
      </c>
      <c r="BD21" s="15">
        <f t="shared" si="16"/>
        <v>0</v>
      </c>
      <c r="BE21" s="14">
        <v>0</v>
      </c>
      <c r="BF21" s="14">
        <v>30</v>
      </c>
      <c r="BG21" s="15">
        <v>30</v>
      </c>
      <c r="BH21" s="15">
        <f t="shared" si="17"/>
        <v>1</v>
      </c>
      <c r="BI21" s="14">
        <v>0</v>
      </c>
      <c r="BJ21" s="14">
        <v>10</v>
      </c>
      <c r="BK21" s="50">
        <v>0</v>
      </c>
      <c r="BL21" s="15">
        <f t="shared" si="18"/>
        <v>0</v>
      </c>
      <c r="BM21" s="60">
        <v>0.96499999999999997</v>
      </c>
      <c r="BN21" s="30">
        <v>20</v>
      </c>
      <c r="BO21" s="38">
        <v>20</v>
      </c>
      <c r="BP21" s="38">
        <f t="shared" si="19"/>
        <v>1</v>
      </c>
      <c r="BQ21" s="39">
        <v>3</v>
      </c>
      <c r="BR21" s="39">
        <v>40</v>
      </c>
      <c r="BS21" s="40">
        <v>20</v>
      </c>
      <c r="BT21" s="40">
        <f>BS21/BR21</f>
        <v>0.5</v>
      </c>
      <c r="BU21" s="14">
        <v>0</v>
      </c>
      <c r="BV21" s="14">
        <v>20</v>
      </c>
      <c r="BW21" s="15">
        <v>20</v>
      </c>
      <c r="BX21" s="15">
        <v>1</v>
      </c>
      <c r="BY21" s="66">
        <v>0</v>
      </c>
      <c r="BZ21" s="66">
        <v>799</v>
      </c>
      <c r="CA21" s="32">
        <f t="shared" si="21"/>
        <v>0</v>
      </c>
      <c r="CB21" s="16">
        <v>20</v>
      </c>
      <c r="CC21" s="15">
        <v>20</v>
      </c>
      <c r="CD21" s="15">
        <f t="shared" si="22"/>
        <v>1</v>
      </c>
      <c r="CE21" s="41">
        <f t="shared" si="23"/>
        <v>390</v>
      </c>
      <c r="CF21" s="71">
        <f t="shared" si="24"/>
        <v>320</v>
      </c>
      <c r="CG21" s="42">
        <v>0.77</v>
      </c>
      <c r="CH21" s="8"/>
      <c r="CI21" s="8"/>
      <c r="CJ21" s="4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</row>
    <row r="22" spans="1:134" s="7" customFormat="1" ht="15.75">
      <c r="A22" s="67" t="s">
        <v>67</v>
      </c>
      <c r="B22" s="67" t="s">
        <v>68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68"/>
      <c r="X22" s="8"/>
      <c r="Y22" s="8"/>
      <c r="Z22" s="8"/>
      <c r="AA22" s="8"/>
      <c r="AB22" s="8"/>
      <c r="AC22" s="8"/>
      <c r="AD22" s="8"/>
      <c r="AE22" s="8"/>
      <c r="AF22" s="8"/>
      <c r="AG22" s="67"/>
      <c r="AH22" s="67"/>
      <c r="AJ22" s="67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67"/>
      <c r="AZ22" s="67"/>
      <c r="BB22" s="67"/>
      <c r="BC22" s="8"/>
      <c r="BD22" s="8"/>
      <c r="BG22" s="8"/>
      <c r="BH22" s="8"/>
      <c r="BI22" s="8"/>
      <c r="BJ22" s="8"/>
      <c r="BK22" s="8"/>
      <c r="BL22" s="8"/>
      <c r="BM22" s="1"/>
      <c r="BN22" s="1"/>
      <c r="BO22" s="1"/>
      <c r="BP22" s="1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</row>
    <row r="23" spans="1:134" s="7" customFormat="1" ht="15.75">
      <c r="A23" s="8"/>
      <c r="B23" s="67" t="s">
        <v>69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6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J23" s="67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B23" s="67"/>
      <c r="BC23" s="8"/>
      <c r="BD23" s="8"/>
      <c r="BG23" s="8"/>
      <c r="BH23" s="8"/>
      <c r="BI23" s="8"/>
      <c r="BJ23" s="8"/>
      <c r="BK23" s="8"/>
      <c r="BL23" s="8"/>
      <c r="BM23" s="1"/>
      <c r="BN23" s="1"/>
      <c r="BO23" s="1"/>
      <c r="BP23" s="1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</row>
    <row r="24" spans="1:134" s="7" customFormat="1" ht="15.75">
      <c r="A24" s="8"/>
      <c r="B24" s="67" t="s">
        <v>70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6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J24" s="67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B24" s="67"/>
      <c r="BC24" s="8"/>
      <c r="BD24" s="8"/>
      <c r="BG24" s="8"/>
      <c r="BH24" s="8"/>
      <c r="BI24" s="8"/>
      <c r="BJ24" s="8"/>
      <c r="BK24" s="8"/>
      <c r="BL24" s="8"/>
      <c r="BM24" s="1"/>
      <c r="BN24" s="1"/>
      <c r="BO24" s="1"/>
      <c r="BP24" s="1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</row>
    <row r="25" spans="1:134" s="7" customFormat="1" ht="15.75">
      <c r="A25" s="8"/>
      <c r="B25" s="67" t="s">
        <v>71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6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J25" s="67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B25" s="67"/>
      <c r="BC25" s="8"/>
      <c r="BD25" s="8"/>
      <c r="BG25" s="8"/>
      <c r="BH25" s="8"/>
      <c r="BI25" s="8"/>
      <c r="BJ25" s="8"/>
      <c r="BK25" s="8"/>
      <c r="BL25" s="8"/>
      <c r="BM25" s="9"/>
      <c r="BN25" s="9"/>
      <c r="BO25" s="9"/>
      <c r="BP25" s="9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</row>
    <row r="26" spans="1:134" s="7" customFormat="1" ht="15.75">
      <c r="A26" s="8"/>
      <c r="B26" s="67" t="s">
        <v>72</v>
      </c>
      <c r="W26" s="69"/>
      <c r="AG26" s="8"/>
      <c r="AH26" s="8"/>
      <c r="AJ26" s="67"/>
      <c r="AY26" s="8"/>
      <c r="AZ26" s="8"/>
      <c r="BB26" s="67"/>
      <c r="BM26" s="9"/>
      <c r="BN26" s="9"/>
      <c r="BO26" s="9"/>
      <c r="BP26" s="9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</row>
    <row r="27" spans="1:134" s="7" customFormat="1" ht="15.75">
      <c r="A27" s="8"/>
      <c r="B27" s="67" t="s">
        <v>73</v>
      </c>
      <c r="W27" s="69"/>
      <c r="AG27" s="8"/>
      <c r="AH27" s="8"/>
      <c r="AJ27" s="67"/>
      <c r="AY27" s="8"/>
      <c r="AZ27" s="8"/>
      <c r="BB27" s="67"/>
      <c r="BM27" s="9"/>
      <c r="BN27" s="9"/>
      <c r="BO27" s="9"/>
      <c r="BP27" s="9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</row>
    <row r="28" spans="1:134" s="7" customFormat="1" ht="15.75">
      <c r="W28" s="69"/>
      <c r="BM28" s="9"/>
      <c r="BN28" s="9"/>
      <c r="BO28" s="9"/>
      <c r="BP28" s="9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</row>
    <row r="29" spans="1:134" s="7" customFormat="1" ht="15.75">
      <c r="W29" s="69"/>
      <c r="BM29" s="9"/>
      <c r="BN29" s="9"/>
      <c r="BO29" s="9"/>
      <c r="BP29" s="9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</row>
    <row r="30" spans="1:134" s="7" customFormat="1" ht="15.75">
      <c r="W30" s="69"/>
      <c r="BM30" s="9"/>
      <c r="BN30" s="9"/>
      <c r="BO30" s="9"/>
      <c r="BP30" s="9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</row>
    <row r="31" spans="1:134" s="7" customFormat="1" ht="15.75">
      <c r="W31" s="69"/>
      <c r="BM31" s="9"/>
      <c r="BN31" s="9"/>
      <c r="BO31" s="9"/>
      <c r="BP31" s="9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</row>
    <row r="32" spans="1:134" s="7" customFormat="1" ht="15.75">
      <c r="W32" s="69"/>
      <c r="BM32" s="9"/>
      <c r="BN32" s="9"/>
      <c r="BO32" s="9"/>
      <c r="BP32" s="9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</row>
    <row r="33" spans="23:130" s="7" customFormat="1" ht="15.75">
      <c r="W33" s="69"/>
      <c r="BM33" s="9"/>
      <c r="BN33" s="9"/>
      <c r="BO33" s="9"/>
      <c r="BP33" s="9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</row>
    <row r="34" spans="23:130" s="7" customFormat="1" ht="15.75">
      <c r="W34" s="69"/>
      <c r="BM34" s="9"/>
      <c r="BN34" s="9"/>
      <c r="BO34" s="9"/>
      <c r="BP34" s="9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</row>
    <row r="35" spans="23:130" s="7" customFormat="1" ht="15.75">
      <c r="W35" s="69"/>
      <c r="BM35" s="9"/>
      <c r="BN35" s="9"/>
      <c r="BO35" s="9"/>
      <c r="BP35" s="9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</row>
    <row r="36" spans="23:130" s="7" customFormat="1" ht="15.75">
      <c r="W36" s="69"/>
      <c r="BM36" s="9"/>
      <c r="BN36" s="9"/>
      <c r="BO36" s="9"/>
      <c r="BP36" s="9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</row>
    <row r="37" spans="23:130" s="7" customFormat="1" ht="15.75">
      <c r="W37" s="69"/>
      <c r="BM37" s="9"/>
      <c r="BN37" s="9"/>
      <c r="BO37" s="9"/>
      <c r="BP37" s="9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</row>
    <row r="38" spans="23:130" s="7" customFormat="1" ht="15.75">
      <c r="W38" s="69"/>
      <c r="BM38" s="9"/>
      <c r="BN38" s="9"/>
      <c r="BO38" s="9"/>
      <c r="BP38" s="9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</row>
    <row r="39" spans="23:130" s="7" customFormat="1" ht="15.75">
      <c r="W39" s="69"/>
      <c r="BM39" s="9"/>
      <c r="BN39" s="9"/>
      <c r="BO39" s="9"/>
      <c r="BP39" s="9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</row>
    <row r="40" spans="23:130" s="7" customFormat="1" ht="15.75">
      <c r="W40" s="69"/>
      <c r="BM40" s="9"/>
      <c r="BN40" s="9"/>
      <c r="BO40" s="9"/>
      <c r="BP40" s="9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</row>
    <row r="41" spans="23:130" s="7" customFormat="1" ht="15.75">
      <c r="W41" s="69"/>
      <c r="BM41" s="9"/>
      <c r="BN41" s="9"/>
      <c r="BO41" s="9"/>
      <c r="BP41" s="9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</row>
    <row r="42" spans="23:130" s="7" customFormat="1" ht="15.75">
      <c r="W42" s="69"/>
      <c r="BM42" s="9"/>
      <c r="BN42" s="9"/>
      <c r="BO42" s="9"/>
      <c r="BP42" s="9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</row>
    <row r="43" spans="23:130" s="7" customFormat="1" ht="15.75">
      <c r="W43" s="69"/>
      <c r="BM43" s="9"/>
      <c r="BN43" s="9"/>
      <c r="BO43" s="9"/>
      <c r="BP43" s="9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</row>
    <row r="44" spans="23:130" s="7" customFormat="1" ht="15.75">
      <c r="W44" s="69"/>
      <c r="BM44" s="9"/>
      <c r="BN44" s="9"/>
      <c r="BO44" s="9"/>
      <c r="BP44" s="9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</row>
    <row r="45" spans="23:130" s="7" customFormat="1" ht="15.75">
      <c r="W45" s="69"/>
      <c r="BM45" s="9"/>
      <c r="BN45" s="9"/>
      <c r="BO45" s="9"/>
      <c r="BP45" s="9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</row>
    <row r="46" spans="23:130" s="7" customFormat="1" ht="15.75">
      <c r="W46" s="69"/>
      <c r="BM46" s="9"/>
      <c r="BN46" s="9"/>
      <c r="BO46" s="9"/>
      <c r="BP46" s="9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</row>
    <row r="47" spans="23:130" s="7" customFormat="1" ht="15.75">
      <c r="W47" s="69"/>
      <c r="BM47" s="9"/>
      <c r="BN47" s="9"/>
      <c r="BO47" s="9"/>
      <c r="BP47" s="9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</row>
    <row r="48" spans="23:130" s="7" customFormat="1" ht="15.75">
      <c r="W48" s="69"/>
      <c r="BM48" s="9"/>
      <c r="BN48" s="9"/>
      <c r="BO48" s="9"/>
      <c r="BP48" s="9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</row>
    <row r="49" spans="23:130" s="7" customFormat="1" ht="15.75">
      <c r="W49" s="69"/>
      <c r="BM49" s="9"/>
      <c r="BN49" s="9"/>
      <c r="BO49" s="9"/>
      <c r="BP49" s="9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</row>
    <row r="50" spans="23:130" s="7" customFormat="1" ht="15.75">
      <c r="W50" s="69"/>
      <c r="BM50" s="9"/>
      <c r="BN50" s="9"/>
      <c r="BO50" s="9"/>
      <c r="BP50" s="9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</row>
    <row r="51" spans="23:130" s="7" customFormat="1" ht="15.75">
      <c r="W51" s="69"/>
      <c r="BM51" s="9"/>
      <c r="BN51" s="9"/>
      <c r="BO51" s="9"/>
      <c r="BP51" s="9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</row>
    <row r="52" spans="23:130" s="7" customFormat="1" ht="15.75">
      <c r="W52" s="69"/>
      <c r="BM52" s="9"/>
      <c r="BN52" s="9"/>
      <c r="BO52" s="9"/>
      <c r="BP52" s="9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</row>
    <row r="53" spans="23:130" s="7" customFormat="1" ht="15.75">
      <c r="W53" s="69"/>
      <c r="BM53" s="9"/>
      <c r="BN53" s="9"/>
      <c r="BO53" s="9"/>
      <c r="BP53" s="9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</row>
    <row r="54" spans="23:130" s="7" customFormat="1" ht="15.75">
      <c r="W54" s="69"/>
      <c r="BM54" s="9"/>
      <c r="BN54" s="9"/>
      <c r="BO54" s="9"/>
      <c r="BP54" s="9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</row>
    <row r="55" spans="23:130" s="7" customFormat="1" ht="15.75">
      <c r="W55" s="69"/>
      <c r="BM55" s="9"/>
      <c r="BN55" s="9"/>
      <c r="BO55" s="9"/>
      <c r="BP55" s="9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</row>
    <row r="56" spans="23:130" s="7" customFormat="1" ht="15.75">
      <c r="W56" s="69"/>
      <c r="BM56" s="9"/>
      <c r="BN56" s="9"/>
      <c r="BO56" s="9"/>
      <c r="BP56" s="9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</row>
    <row r="57" spans="23:130" s="7" customFormat="1" ht="15.75">
      <c r="W57" s="69"/>
      <c r="BM57" s="9"/>
      <c r="BN57" s="9"/>
      <c r="BO57" s="9"/>
      <c r="BP57" s="9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</row>
    <row r="58" spans="23:130" s="7" customFormat="1" ht="15.75">
      <c r="W58" s="69"/>
      <c r="BM58" s="9"/>
      <c r="BN58" s="9"/>
      <c r="BO58" s="9"/>
      <c r="BP58" s="9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</row>
    <row r="59" spans="23:130" s="7" customFormat="1" ht="15.75">
      <c r="W59" s="69"/>
      <c r="BM59" s="9"/>
      <c r="BN59" s="9"/>
      <c r="BO59" s="9"/>
      <c r="BP59" s="9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</row>
    <row r="60" spans="23:130" s="7" customFormat="1" ht="15.75">
      <c r="W60" s="69"/>
      <c r="BM60" s="9"/>
      <c r="BN60" s="9"/>
      <c r="BO60" s="9"/>
      <c r="BP60" s="9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</row>
    <row r="61" spans="23:130" s="7" customFormat="1" ht="15.75">
      <c r="W61" s="69"/>
      <c r="BM61" s="9"/>
      <c r="BN61" s="9"/>
      <c r="BO61" s="9"/>
      <c r="BP61" s="9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</row>
    <row r="62" spans="23:130" s="7" customFormat="1" ht="15.75">
      <c r="W62" s="69"/>
      <c r="BM62" s="9"/>
      <c r="BN62" s="9"/>
      <c r="BO62" s="9"/>
      <c r="BP62" s="9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</row>
    <row r="63" spans="23:130" s="7" customFormat="1" ht="15.75">
      <c r="W63" s="69"/>
      <c r="BM63" s="9"/>
      <c r="BN63" s="9"/>
      <c r="BO63" s="9"/>
      <c r="BP63" s="9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</row>
    <row r="64" spans="23:130" s="7" customFormat="1" ht="15.75">
      <c r="W64" s="69"/>
      <c r="BM64" s="9"/>
      <c r="BN64" s="9"/>
      <c r="BO64" s="9"/>
      <c r="BP64" s="9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</row>
    <row r="65" spans="23:130" s="7" customFormat="1" ht="15.75">
      <c r="W65" s="69"/>
      <c r="BM65" s="9"/>
      <c r="BN65" s="9"/>
      <c r="BO65" s="9"/>
      <c r="BP65" s="9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</row>
    <row r="66" spans="23:130" s="7" customFormat="1" ht="15.75">
      <c r="W66" s="69"/>
      <c r="BM66" s="9"/>
      <c r="BN66" s="9"/>
      <c r="BO66" s="9"/>
      <c r="BP66" s="9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</row>
    <row r="67" spans="23:130" s="7" customFormat="1" ht="15.75">
      <c r="W67" s="69"/>
      <c r="BM67" s="9"/>
      <c r="BN67" s="9"/>
      <c r="BO67" s="9"/>
      <c r="BP67" s="9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</row>
    <row r="68" spans="23:130" s="7" customFormat="1" ht="15.75">
      <c r="W68" s="69"/>
      <c r="BM68" s="9"/>
      <c r="BN68" s="9"/>
      <c r="BO68" s="9"/>
      <c r="BP68" s="9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</row>
    <row r="69" spans="23:130" s="7" customFormat="1" ht="15.75">
      <c r="W69" s="69"/>
      <c r="BM69" s="9"/>
      <c r="BN69" s="9"/>
      <c r="BO69" s="9"/>
      <c r="BP69" s="9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</row>
    <row r="70" spans="23:130" s="7" customFormat="1" ht="15.75">
      <c r="W70" s="69"/>
      <c r="BM70" s="9"/>
      <c r="BN70" s="9"/>
      <c r="BO70" s="9"/>
      <c r="BP70" s="9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</row>
    <row r="71" spans="23:130" s="7" customFormat="1" ht="15.75">
      <c r="W71" s="69"/>
      <c r="BM71" s="9"/>
      <c r="BN71" s="9"/>
      <c r="BO71" s="9"/>
      <c r="BP71" s="9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</row>
    <row r="72" spans="23:130" s="7" customFormat="1" ht="15.75">
      <c r="W72" s="69"/>
      <c r="BM72" s="9"/>
      <c r="BN72" s="9"/>
      <c r="BO72" s="9"/>
      <c r="BP72" s="9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</row>
    <row r="73" spans="23:130" s="7" customFormat="1" ht="15.75">
      <c r="W73" s="69"/>
      <c r="BM73" s="9"/>
      <c r="BN73" s="9"/>
      <c r="BO73" s="9"/>
      <c r="BP73" s="9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</row>
    <row r="74" spans="23:130" s="7" customFormat="1" ht="15.75">
      <c r="W74" s="69"/>
      <c r="BM74" s="9"/>
      <c r="BN74" s="9"/>
      <c r="BO74" s="9"/>
      <c r="BP74" s="9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</row>
    <row r="75" spans="23:130" s="7" customFormat="1" ht="15.75">
      <c r="W75" s="69"/>
      <c r="BM75" s="9"/>
      <c r="BN75" s="9"/>
      <c r="BO75" s="9"/>
      <c r="BP75" s="9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</row>
    <row r="76" spans="23:130" s="7" customFormat="1" ht="15.75">
      <c r="W76" s="69"/>
      <c r="BM76" s="9"/>
      <c r="BN76" s="9"/>
      <c r="BO76" s="9"/>
      <c r="BP76" s="9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</row>
    <row r="77" spans="23:130" s="7" customFormat="1" ht="15.75">
      <c r="W77" s="69"/>
      <c r="BM77" s="9"/>
      <c r="BN77" s="9"/>
      <c r="BO77" s="9"/>
      <c r="BP77" s="9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</row>
    <row r="78" spans="23:130" s="7" customFormat="1" ht="15.75">
      <c r="W78" s="69"/>
      <c r="BM78" s="9"/>
      <c r="BN78" s="9"/>
      <c r="BO78" s="9"/>
      <c r="BP78" s="9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</row>
    <row r="79" spans="23:130" s="7" customFormat="1" ht="15.75">
      <c r="W79" s="69"/>
      <c r="BM79" s="9"/>
      <c r="BN79" s="9"/>
      <c r="BO79" s="9"/>
      <c r="BP79" s="9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</row>
    <row r="80" spans="23:130" s="7" customFormat="1" ht="15.75">
      <c r="W80" s="69"/>
      <c r="BM80" s="9"/>
      <c r="BN80" s="9"/>
      <c r="BO80" s="9"/>
      <c r="BP80" s="9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</row>
    <row r="81" spans="23:130" s="7" customFormat="1" ht="15.75">
      <c r="W81" s="69"/>
      <c r="BM81" s="9"/>
      <c r="BN81" s="9"/>
      <c r="BO81" s="9"/>
      <c r="BP81" s="9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</row>
    <row r="82" spans="23:130" s="7" customFormat="1" ht="15.75">
      <c r="W82" s="69"/>
      <c r="BM82" s="9"/>
      <c r="BN82" s="9"/>
      <c r="BO82" s="9"/>
      <c r="BP82" s="9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</row>
    <row r="83" spans="23:130" s="7" customFormat="1" ht="15.75">
      <c r="W83" s="69"/>
      <c r="BM83" s="9"/>
      <c r="BN83" s="9"/>
      <c r="BO83" s="9"/>
      <c r="BP83" s="9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</row>
    <row r="84" spans="23:130" s="7" customFormat="1" ht="15.75">
      <c r="W84" s="69"/>
      <c r="BM84" s="9"/>
      <c r="BN84" s="9"/>
      <c r="BO84" s="9"/>
      <c r="BP84" s="9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</row>
    <row r="85" spans="23:130" s="7" customFormat="1" ht="15.75">
      <c r="W85" s="69"/>
      <c r="BM85" s="9"/>
      <c r="BN85" s="9"/>
      <c r="BO85" s="9"/>
      <c r="BP85" s="9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</row>
    <row r="86" spans="23:130" s="7" customFormat="1" ht="15.75">
      <c r="W86" s="69"/>
      <c r="BM86" s="9"/>
      <c r="BN86" s="9"/>
      <c r="BO86" s="9"/>
      <c r="BP86" s="9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</row>
    <row r="87" spans="23:130" s="7" customFormat="1" ht="15.75">
      <c r="W87" s="69"/>
      <c r="BM87" s="9"/>
      <c r="BN87" s="9"/>
      <c r="BO87" s="9"/>
      <c r="BP87" s="9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</row>
    <row r="88" spans="23:130" s="7" customFormat="1" ht="15.75">
      <c r="W88" s="69"/>
      <c r="BM88" s="9"/>
      <c r="BN88" s="9"/>
      <c r="BO88" s="9"/>
      <c r="BP88" s="9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</row>
    <row r="89" spans="23:130" s="7" customFormat="1" ht="15.75">
      <c r="W89" s="69"/>
      <c r="BM89" s="9"/>
      <c r="BN89" s="9"/>
      <c r="BO89" s="9"/>
      <c r="BP89" s="9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</row>
    <row r="90" spans="23:130" s="7" customFormat="1" ht="15.75">
      <c r="W90" s="69"/>
      <c r="BM90" s="9"/>
      <c r="BN90" s="9"/>
      <c r="BO90" s="9"/>
      <c r="BP90" s="9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</row>
    <row r="91" spans="23:130" s="7" customFormat="1" ht="15.75">
      <c r="W91" s="69"/>
      <c r="BM91" s="9"/>
      <c r="BN91" s="9"/>
      <c r="BO91" s="9"/>
      <c r="BP91" s="9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</row>
    <row r="92" spans="23:130" s="7" customFormat="1" ht="15.75">
      <c r="W92" s="69"/>
      <c r="BM92" s="9"/>
      <c r="BN92" s="9"/>
      <c r="BO92" s="9"/>
      <c r="BP92" s="9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</row>
    <row r="93" spans="23:130" s="7" customFormat="1" ht="15.75">
      <c r="W93" s="69"/>
      <c r="BM93" s="9"/>
      <c r="BN93" s="9"/>
      <c r="BO93" s="9"/>
      <c r="BP93" s="9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</row>
    <row r="94" spans="23:130" s="7" customFormat="1" ht="15.75">
      <c r="W94" s="69"/>
      <c r="BM94" s="9"/>
      <c r="BN94" s="9"/>
      <c r="BO94" s="9"/>
      <c r="BP94" s="9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</row>
    <row r="95" spans="23:130" s="7" customFormat="1" ht="15.75">
      <c r="W95" s="69"/>
      <c r="BM95" s="9"/>
      <c r="BN95" s="9"/>
      <c r="BO95" s="9"/>
      <c r="BP95" s="9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</row>
    <row r="96" spans="23:130" s="7" customFormat="1" ht="15.75">
      <c r="W96" s="69"/>
      <c r="BM96" s="9"/>
      <c r="BN96" s="9"/>
      <c r="BO96" s="9"/>
      <c r="BP96" s="9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</row>
    <row r="97" spans="23:130" s="7" customFormat="1" ht="15.75">
      <c r="W97" s="69"/>
      <c r="BM97" s="9"/>
      <c r="BN97" s="9"/>
      <c r="BO97" s="9"/>
      <c r="BP97" s="9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</row>
    <row r="98" spans="23:130" s="7" customFormat="1" ht="15.75">
      <c r="W98" s="69"/>
      <c r="BM98" s="9"/>
      <c r="BN98" s="9"/>
      <c r="BO98" s="9"/>
      <c r="BP98" s="9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</row>
    <row r="99" spans="23:130" s="7" customFormat="1" ht="15.75">
      <c r="W99" s="69"/>
      <c r="BM99" s="9"/>
      <c r="BN99" s="9"/>
      <c r="BO99" s="9"/>
      <c r="BP99" s="9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</row>
    <row r="100" spans="23:130" s="7" customFormat="1" ht="15.75">
      <c r="W100" s="69"/>
      <c r="BM100" s="9"/>
      <c r="BN100" s="9"/>
      <c r="BO100" s="9"/>
      <c r="BP100" s="9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</row>
    <row r="101" spans="23:130" s="7" customFormat="1" ht="15.75">
      <c r="W101" s="69"/>
      <c r="BM101" s="9"/>
      <c r="BN101" s="9"/>
      <c r="BO101" s="9"/>
      <c r="BP101" s="9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</row>
    <row r="102" spans="23:130" s="7" customFormat="1" ht="15.75">
      <c r="W102" s="69"/>
      <c r="BM102" s="9"/>
      <c r="BN102" s="9"/>
      <c r="BO102" s="9"/>
      <c r="BP102" s="9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</row>
    <row r="103" spans="23:130" s="7" customFormat="1" ht="15.75">
      <c r="W103" s="69"/>
      <c r="BM103" s="9"/>
      <c r="BN103" s="9"/>
      <c r="BO103" s="9"/>
      <c r="BP103" s="9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</row>
    <row r="104" spans="23:130" s="7" customFormat="1" ht="15.75">
      <c r="W104" s="69"/>
      <c r="BM104" s="9"/>
      <c r="BN104" s="9"/>
      <c r="BO104" s="9"/>
      <c r="BP104" s="9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</row>
    <row r="105" spans="23:130" s="7" customFormat="1" ht="15.75">
      <c r="W105" s="69"/>
      <c r="BM105" s="9"/>
      <c r="BN105" s="9"/>
      <c r="BO105" s="9"/>
      <c r="BP105" s="9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</row>
    <row r="106" spans="23:130" s="7" customFormat="1" ht="15.75">
      <c r="W106" s="69"/>
      <c r="BM106" s="9"/>
      <c r="BN106" s="9"/>
      <c r="BO106" s="9"/>
      <c r="BP106" s="9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</row>
    <row r="107" spans="23:130" s="7" customFormat="1" ht="15.75">
      <c r="W107" s="69"/>
      <c r="BM107" s="9"/>
      <c r="BN107" s="9"/>
      <c r="BO107" s="9"/>
      <c r="BP107" s="9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</row>
    <row r="108" spans="23:130" s="7" customFormat="1" ht="15.75">
      <c r="W108" s="69"/>
      <c r="BM108" s="9"/>
      <c r="BN108" s="9"/>
      <c r="BO108" s="9"/>
      <c r="BP108" s="9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</row>
    <row r="109" spans="23:130" s="7" customFormat="1" ht="15.75">
      <c r="W109" s="69"/>
      <c r="BM109" s="9"/>
      <c r="BN109" s="9"/>
      <c r="BO109" s="9"/>
      <c r="BP109" s="9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</row>
    <row r="110" spans="23:130" s="7" customFormat="1" ht="15.75">
      <c r="W110" s="69"/>
      <c r="BM110" s="9"/>
      <c r="BN110" s="9"/>
      <c r="BO110" s="9"/>
      <c r="BP110" s="9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</row>
    <row r="111" spans="23:130" s="7" customFormat="1" ht="15.75">
      <c r="W111" s="69"/>
      <c r="BM111" s="9"/>
      <c r="BN111" s="9"/>
      <c r="BO111" s="9"/>
      <c r="BP111" s="9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</row>
    <row r="112" spans="23:130" s="7" customFormat="1" ht="15.75">
      <c r="W112" s="69"/>
      <c r="BM112" s="9"/>
      <c r="BN112" s="9"/>
      <c r="BO112" s="9"/>
      <c r="BP112" s="9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</row>
    <row r="113" spans="23:130" s="7" customFormat="1" ht="15.75">
      <c r="W113" s="69"/>
      <c r="BM113" s="9"/>
      <c r="BN113" s="9"/>
      <c r="BO113" s="9"/>
      <c r="BP113" s="9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</row>
    <row r="114" spans="23:130" s="7" customFormat="1" ht="15.75">
      <c r="W114" s="69"/>
      <c r="BM114" s="9"/>
      <c r="BN114" s="9"/>
      <c r="BO114" s="9"/>
      <c r="BP114" s="9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</row>
    <row r="115" spans="23:130" s="7" customFormat="1" ht="15.75">
      <c r="W115" s="69"/>
      <c r="BM115" s="9"/>
      <c r="BN115" s="9"/>
      <c r="BO115" s="9"/>
      <c r="BP115" s="9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</row>
    <row r="116" spans="23:130" s="7" customFormat="1" ht="15.75">
      <c r="W116" s="69"/>
      <c r="BM116" s="9"/>
      <c r="BN116" s="9"/>
      <c r="BO116" s="9"/>
      <c r="BP116" s="9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</row>
    <row r="117" spans="23:130" s="7" customFormat="1" ht="15.75">
      <c r="W117" s="69"/>
      <c r="BM117" s="9"/>
      <c r="BN117" s="9"/>
      <c r="BO117" s="9"/>
      <c r="BP117" s="9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</row>
    <row r="118" spans="23:130" s="7" customFormat="1" ht="15.75">
      <c r="W118" s="69"/>
      <c r="BM118" s="9"/>
      <c r="BN118" s="9"/>
      <c r="BO118" s="9"/>
      <c r="BP118" s="9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</row>
    <row r="119" spans="23:130" s="7" customFormat="1" ht="15.75">
      <c r="W119" s="69"/>
      <c r="BM119" s="9"/>
      <c r="BN119" s="9"/>
      <c r="BO119" s="9"/>
      <c r="BP119" s="9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</row>
    <row r="120" spans="23:130" s="7" customFormat="1" ht="15.75">
      <c r="W120" s="69"/>
      <c r="BM120" s="9"/>
      <c r="BN120" s="9"/>
      <c r="BO120" s="9"/>
      <c r="BP120" s="9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</row>
    <row r="121" spans="23:130" s="7" customFormat="1" ht="15.75">
      <c r="W121" s="69"/>
      <c r="BM121" s="9"/>
      <c r="BN121" s="9"/>
      <c r="BO121" s="9"/>
      <c r="BP121" s="9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</row>
    <row r="122" spans="23:130" s="7" customFormat="1" ht="15.75">
      <c r="W122" s="69"/>
      <c r="BM122" s="9"/>
      <c r="BN122" s="9"/>
      <c r="BO122" s="9"/>
      <c r="BP122" s="9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</row>
    <row r="123" spans="23:130" s="7" customFormat="1" ht="15.75">
      <c r="W123" s="69"/>
      <c r="BM123" s="9"/>
      <c r="BN123" s="9"/>
      <c r="BO123" s="9"/>
      <c r="BP123" s="9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</row>
    <row r="124" spans="23:130" s="7" customFormat="1" ht="15.75">
      <c r="W124" s="69"/>
      <c r="BM124" s="9"/>
      <c r="BN124" s="9"/>
      <c r="BO124" s="9"/>
      <c r="BP124" s="9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</row>
    <row r="125" spans="23:130" s="7" customFormat="1" ht="15.75">
      <c r="W125" s="69"/>
      <c r="BM125" s="9"/>
      <c r="BN125" s="9"/>
      <c r="BO125" s="9"/>
      <c r="BP125" s="9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</row>
    <row r="126" spans="23:130" s="7" customFormat="1" ht="15.75">
      <c r="W126" s="69"/>
      <c r="BM126" s="9"/>
      <c r="BN126" s="9"/>
      <c r="BO126" s="9"/>
      <c r="BP126" s="9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</row>
    <row r="127" spans="23:130" s="7" customFormat="1" ht="15.75">
      <c r="W127" s="69"/>
      <c r="BM127" s="9"/>
      <c r="BN127" s="9"/>
      <c r="BO127" s="9"/>
      <c r="BP127" s="9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</row>
    <row r="128" spans="23:130" s="7" customFormat="1" ht="15.75">
      <c r="W128" s="69"/>
      <c r="BM128" s="9"/>
      <c r="BN128" s="9"/>
      <c r="BO128" s="9"/>
      <c r="BP128" s="9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</row>
    <row r="129" spans="23:130" s="7" customFormat="1" ht="15.75">
      <c r="W129" s="69"/>
      <c r="BM129" s="9"/>
      <c r="BN129" s="9"/>
      <c r="BO129" s="9"/>
      <c r="BP129" s="9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</row>
    <row r="130" spans="23:130" s="7" customFormat="1" ht="15.75">
      <c r="W130" s="69"/>
      <c r="BM130" s="9"/>
      <c r="BN130" s="9"/>
      <c r="BO130" s="9"/>
      <c r="BP130" s="9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</row>
    <row r="131" spans="23:130" s="7" customFormat="1" ht="15.75">
      <c r="W131" s="69"/>
      <c r="BM131" s="9"/>
      <c r="BN131" s="9"/>
      <c r="BO131" s="9"/>
      <c r="BP131" s="9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</row>
    <row r="132" spans="23:130" s="7" customFormat="1" ht="15.75">
      <c r="W132" s="69"/>
      <c r="BM132" s="9"/>
      <c r="BN132" s="9"/>
      <c r="BO132" s="9"/>
      <c r="BP132" s="9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</row>
    <row r="133" spans="23:130" s="7" customFormat="1" ht="15.75">
      <c r="W133" s="69"/>
      <c r="BM133" s="9"/>
      <c r="BN133" s="9"/>
      <c r="BO133" s="9"/>
      <c r="BP133" s="9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</row>
    <row r="134" spans="23:130" s="7" customFormat="1" ht="15.75">
      <c r="W134" s="69"/>
      <c r="BM134" s="9"/>
      <c r="BN134" s="9"/>
      <c r="BO134" s="9"/>
      <c r="BP134" s="9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</row>
    <row r="135" spans="23:130" s="7" customFormat="1" ht="15.75">
      <c r="W135" s="69"/>
      <c r="BM135" s="9"/>
      <c r="BN135" s="9"/>
      <c r="BO135" s="9"/>
      <c r="BP135" s="9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</row>
    <row r="136" spans="23:130" s="7" customFormat="1" ht="15.75">
      <c r="W136" s="69"/>
      <c r="BM136" s="9"/>
      <c r="BN136" s="9"/>
      <c r="BO136" s="9"/>
      <c r="BP136" s="9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</row>
    <row r="137" spans="23:130" s="7" customFormat="1" ht="15.75">
      <c r="W137" s="69"/>
      <c r="BM137" s="9"/>
      <c r="BN137" s="9"/>
      <c r="BO137" s="9"/>
      <c r="BP137" s="9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</row>
    <row r="138" spans="23:130" s="7" customFormat="1" ht="15.75">
      <c r="W138" s="69"/>
      <c r="BM138" s="9"/>
      <c r="BN138" s="9"/>
      <c r="BO138" s="9"/>
      <c r="BP138" s="9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</row>
    <row r="139" spans="23:130" s="7" customFormat="1" ht="15.75">
      <c r="W139" s="69"/>
      <c r="BM139" s="9"/>
      <c r="BN139" s="9"/>
      <c r="BO139" s="9"/>
      <c r="BP139" s="9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</row>
    <row r="140" spans="23:130" s="7" customFormat="1" ht="15.75">
      <c r="W140" s="69"/>
      <c r="BM140" s="9"/>
      <c r="BN140" s="9"/>
      <c r="BO140" s="9"/>
      <c r="BP140" s="9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</row>
    <row r="141" spans="23:130" s="7" customFormat="1" ht="15.75">
      <c r="W141" s="69"/>
      <c r="BM141" s="9"/>
      <c r="BN141" s="9"/>
      <c r="BO141" s="9"/>
      <c r="BP141" s="9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</row>
    <row r="142" spans="23:130" s="7" customFormat="1" ht="15.75">
      <c r="W142" s="69"/>
      <c r="BM142" s="9"/>
      <c r="BN142" s="9"/>
      <c r="BO142" s="9"/>
      <c r="BP142" s="9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</row>
    <row r="143" spans="23:130" s="7" customFormat="1" ht="15.75">
      <c r="W143" s="69"/>
      <c r="BM143" s="9"/>
      <c r="BN143" s="9"/>
      <c r="BO143" s="9"/>
      <c r="BP143" s="9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</row>
    <row r="144" spans="23:130" s="7" customFormat="1" ht="15.75">
      <c r="W144" s="69"/>
      <c r="BM144" s="9"/>
      <c r="BN144" s="9"/>
      <c r="BO144" s="9"/>
      <c r="BP144" s="9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</row>
    <row r="145" spans="23:130" s="7" customFormat="1" ht="15.75">
      <c r="W145" s="69"/>
      <c r="BM145" s="9"/>
      <c r="BN145" s="9"/>
      <c r="BO145" s="9"/>
      <c r="BP145" s="9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</row>
    <row r="146" spans="23:130" s="7" customFormat="1" ht="15.75">
      <c r="W146" s="69"/>
      <c r="BM146" s="9"/>
      <c r="BN146" s="9"/>
      <c r="BO146" s="9"/>
      <c r="BP146" s="9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</row>
    <row r="147" spans="23:130" s="7" customFormat="1" ht="15.75">
      <c r="W147" s="69"/>
      <c r="BM147" s="9"/>
      <c r="BN147" s="9"/>
      <c r="BO147" s="9"/>
      <c r="BP147" s="9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</row>
    <row r="148" spans="23:130" s="7" customFormat="1" ht="15.75">
      <c r="W148" s="69"/>
      <c r="BM148" s="9"/>
      <c r="BN148" s="9"/>
      <c r="BO148" s="9"/>
      <c r="BP148" s="9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</row>
    <row r="149" spans="23:130" s="7" customFormat="1" ht="15.75">
      <c r="W149" s="69"/>
      <c r="BM149" s="9"/>
      <c r="BN149" s="9"/>
      <c r="BO149" s="9"/>
      <c r="BP149" s="9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</row>
    <row r="150" spans="23:130" s="7" customFormat="1" ht="15.75">
      <c r="W150" s="69"/>
      <c r="BM150" s="9"/>
      <c r="BN150" s="9"/>
      <c r="BO150" s="9"/>
      <c r="BP150" s="9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</row>
    <row r="151" spans="23:130" s="7" customFormat="1" ht="15.75">
      <c r="W151" s="69"/>
      <c r="BM151" s="9"/>
      <c r="BN151" s="9"/>
      <c r="BO151" s="9"/>
      <c r="BP151" s="9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</row>
    <row r="152" spans="23:130" s="7" customFormat="1" ht="15.75">
      <c r="W152" s="69"/>
      <c r="BM152" s="9"/>
      <c r="BN152" s="9"/>
      <c r="BO152" s="9"/>
      <c r="BP152" s="9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</row>
    <row r="153" spans="23:130" s="7" customFormat="1" ht="15.75">
      <c r="W153" s="69"/>
      <c r="BM153" s="9"/>
      <c r="BN153" s="9"/>
      <c r="BO153" s="9"/>
      <c r="BP153" s="9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</row>
    <row r="154" spans="23:130" s="7" customFormat="1" ht="15.75">
      <c r="W154" s="69"/>
      <c r="BM154" s="9"/>
      <c r="BN154" s="9"/>
      <c r="BO154" s="9"/>
      <c r="BP154" s="9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</row>
    <row r="155" spans="23:130" s="7" customFormat="1" ht="15.75">
      <c r="W155" s="69"/>
      <c r="BM155" s="9"/>
      <c r="BN155" s="9"/>
      <c r="BO155" s="9"/>
      <c r="BP155" s="9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</row>
    <row r="156" spans="23:130" s="7" customFormat="1" ht="15.75">
      <c r="W156" s="69"/>
      <c r="BM156" s="9"/>
      <c r="BN156" s="9"/>
      <c r="BO156" s="9"/>
      <c r="BP156" s="9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</row>
    <row r="157" spans="23:130" s="7" customFormat="1" ht="15.75">
      <c r="W157" s="69"/>
      <c r="BM157" s="9"/>
      <c r="BN157" s="9"/>
      <c r="BO157" s="9"/>
      <c r="BP157" s="9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</row>
    <row r="158" spans="23:130" s="7" customFormat="1" ht="15.75">
      <c r="W158" s="69"/>
      <c r="BM158" s="9"/>
      <c r="BN158" s="9"/>
      <c r="BO158" s="9"/>
      <c r="BP158" s="9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</row>
    <row r="159" spans="23:130" s="7" customFormat="1" ht="15.75">
      <c r="W159" s="69"/>
      <c r="BM159" s="9"/>
      <c r="BN159" s="9"/>
      <c r="BO159" s="9"/>
      <c r="BP159" s="9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</row>
    <row r="160" spans="23:130" s="7" customFormat="1" ht="15.75">
      <c r="W160" s="69"/>
      <c r="BM160" s="9"/>
      <c r="BN160" s="9"/>
      <c r="BO160" s="9"/>
      <c r="BP160" s="9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</row>
    <row r="161" spans="23:130" s="7" customFormat="1" ht="15.75">
      <c r="W161" s="69"/>
      <c r="BM161" s="9"/>
      <c r="BN161" s="9"/>
      <c r="BO161" s="9"/>
      <c r="BP161" s="9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</row>
    <row r="162" spans="23:130" s="7" customFormat="1" ht="15.75">
      <c r="W162" s="69"/>
      <c r="BM162" s="9"/>
      <c r="BN162" s="9"/>
      <c r="BO162" s="9"/>
      <c r="BP162" s="9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</row>
    <row r="163" spans="23:130" s="7" customFormat="1" ht="15.75">
      <c r="W163" s="69"/>
      <c r="BM163" s="9"/>
      <c r="BN163" s="9"/>
      <c r="BO163" s="9"/>
      <c r="BP163" s="9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</row>
    <row r="164" spans="23:130" s="7" customFormat="1" ht="15.75">
      <c r="W164" s="69"/>
      <c r="BM164" s="9"/>
      <c r="BN164" s="9"/>
      <c r="BO164" s="9"/>
      <c r="BP164" s="9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</row>
    <row r="165" spans="23:130" s="7" customFormat="1" ht="15.75">
      <c r="W165" s="69"/>
      <c r="BM165" s="9"/>
      <c r="BN165" s="9"/>
      <c r="BO165" s="9"/>
      <c r="BP165" s="9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</row>
    <row r="166" spans="23:130" s="7" customFormat="1" ht="15.75">
      <c r="W166" s="69"/>
      <c r="BM166" s="9"/>
      <c r="BN166" s="9"/>
      <c r="BO166" s="9"/>
      <c r="BP166" s="9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</row>
    <row r="167" spans="23:130" s="7" customFormat="1" ht="15.75">
      <c r="W167" s="69"/>
      <c r="BM167" s="9"/>
      <c r="BN167" s="9"/>
      <c r="BO167" s="9"/>
      <c r="BP167" s="9"/>
      <c r="BQ167" s="9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</row>
    <row r="168" spans="23:130" s="7" customFormat="1" ht="15.75">
      <c r="W168" s="69"/>
      <c r="BM168" s="9"/>
      <c r="BN168" s="9"/>
      <c r="BO168" s="9"/>
      <c r="BP168" s="9"/>
      <c r="BQ168" s="9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</row>
    <row r="169" spans="23:130" s="7" customFormat="1" ht="15.75">
      <c r="W169" s="69"/>
      <c r="BM169" s="9"/>
      <c r="BN169" s="9"/>
      <c r="BO169" s="9"/>
      <c r="BP169" s="9"/>
      <c r="BQ169" s="9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</row>
  </sheetData>
  <mergeCells count="31">
    <mergeCell ref="CA3:CA4"/>
    <mergeCell ref="BA3:BA4"/>
    <mergeCell ref="AI3:AI4"/>
    <mergeCell ref="AO3:AO4"/>
    <mergeCell ref="AU3:AU4"/>
    <mergeCell ref="BQ1:CG1"/>
    <mergeCell ref="AY2:BD2"/>
    <mergeCell ref="BQ2:BT2"/>
    <mergeCell ref="AA2:AF2"/>
    <mergeCell ref="AG2:AL2"/>
    <mergeCell ref="BY2:CD2"/>
    <mergeCell ref="BU2:BX2"/>
    <mergeCell ref="AM2:AR2"/>
    <mergeCell ref="AS2:AX2"/>
    <mergeCell ref="BE2:BH2"/>
    <mergeCell ref="BI2:BL2"/>
    <mergeCell ref="CE2:CG2"/>
    <mergeCell ref="BM2:BP2"/>
    <mergeCell ref="AS1:BP1"/>
    <mergeCell ref="E3:E4"/>
    <mergeCell ref="K3:K4"/>
    <mergeCell ref="Q3:Q4"/>
    <mergeCell ref="W3:W4"/>
    <mergeCell ref="AA1:AR1"/>
    <mergeCell ref="AC3:AC4"/>
    <mergeCell ref="C1:Z1"/>
    <mergeCell ref="A2:B2"/>
    <mergeCell ref="C2:H2"/>
    <mergeCell ref="I2:N2"/>
    <mergeCell ref="O2:T2"/>
    <mergeCell ref="U2:Z2"/>
  </mergeCells>
  <printOptions horizontalCentered="1" verticalCentered="1"/>
  <pageMargins left="0.19685039370078741" right="0.19685039370078741" top="0.74803149606299213" bottom="0.74803149606299213" header="0.31496062992125984" footer="0.31496062992125984"/>
  <pageSetup paperSize="9" scale="33" orientation="landscape" horizontalDpi="4294967294" verticalDpi="0" r:id="rId1"/>
  <headerFooter>
    <oddHeader>&amp;R&amp;"Times New Roman,обычный"&amp;12Приложение №1</oddHeader>
  </headerFooter>
  <colBreaks count="3" manualBreakCount="3">
    <brk id="26" max="27" man="1"/>
    <brk id="44" max="27" man="1"/>
    <brk id="68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кож-вен</vt:lpstr>
      <vt:lpstr>'кож-вен'!Заголовки_для_печати</vt:lpstr>
      <vt:lpstr>'кож-вен'!Область_печати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niyetzhanova_g</dc:creator>
  <cp:lastModifiedBy>niyetzhanova_g</cp:lastModifiedBy>
  <cp:lastPrinted>2017-03-01T03:41:58Z</cp:lastPrinted>
  <dcterms:created xsi:type="dcterms:W3CDTF">2016-04-28T11:46:09Z</dcterms:created>
  <dcterms:modified xsi:type="dcterms:W3CDTF">2017-03-01T04:07:37Z</dcterms:modified>
</cp:coreProperties>
</file>